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Экономист\ПРОГНОЗЫ СЭР\СЭР 26-28\"/>
    </mc:Choice>
  </mc:AlternateContent>
  <bookViews>
    <workbookView xWindow="0" yWindow="0" windowWidth="19200" windowHeight="11595"/>
  </bookViews>
  <sheets>
    <sheet name="ВВОД" sheetId="1" r:id="rId1"/>
    <sheet name="справочник_поселений" sheetId="2" r:id="rId2"/>
    <sheet name="МО" sheetId="3" r:id="rId3"/>
  </sheets>
  <definedNames>
    <definedName name="InputRange">#REF!</definedName>
    <definedName name="InputRange01">#REF!</definedName>
    <definedName name="InputRange02">#REF!</definedName>
    <definedName name="InputRange11">#REF!</definedName>
    <definedName name="InputRange2">#REF!</definedName>
    <definedName name="_xlnm.Print_Area" localSheetId="0">ВВОД!$C$1:$P$488</definedName>
  </definedNames>
  <calcPr calcId="152511"/>
</workbook>
</file>

<file path=xl/calcChain.xml><?xml version="1.0" encoding="utf-8"?>
<calcChain xmlns="http://schemas.openxmlformats.org/spreadsheetml/2006/main">
  <c r="L460" i="1" l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368" i="1"/>
  <c r="K366" i="1"/>
  <c r="K364" i="1"/>
  <c r="K362" i="1"/>
  <c r="K360" i="1"/>
  <c r="K358" i="1"/>
  <c r="K356" i="1"/>
  <c r="K354" i="1"/>
  <c r="K352" i="1"/>
  <c r="K350" i="1"/>
  <c r="K348" i="1"/>
  <c r="K346" i="1"/>
  <c r="K344" i="1"/>
  <c r="K342" i="1"/>
  <c r="K340" i="1"/>
  <c r="K338" i="1"/>
  <c r="K336" i="1"/>
  <c r="K334" i="1"/>
  <c r="K332" i="1"/>
  <c r="K330" i="1"/>
  <c r="K328" i="1"/>
  <c r="K326" i="1"/>
  <c r="K324" i="1"/>
  <c r="K322" i="1"/>
  <c r="K320" i="1"/>
  <c r="K318" i="1"/>
  <c r="K305" i="1"/>
  <c r="K303" i="1"/>
  <c r="K301" i="1"/>
  <c r="K299" i="1"/>
  <c r="K297" i="1"/>
  <c r="K295" i="1"/>
  <c r="K293" i="1"/>
  <c r="K291" i="1"/>
  <c r="K289" i="1"/>
  <c r="K287" i="1"/>
  <c r="K285" i="1"/>
  <c r="K283" i="1"/>
  <c r="K281" i="1"/>
  <c r="K279" i="1"/>
  <c r="K277" i="1"/>
  <c r="K275" i="1"/>
  <c r="K273" i="1"/>
  <c r="K271" i="1"/>
  <c r="K269" i="1"/>
  <c r="K267" i="1"/>
  <c r="K265" i="1"/>
  <c r="K263" i="1"/>
  <c r="K261" i="1"/>
  <c r="K259" i="1"/>
  <c r="K246" i="1"/>
  <c r="K170" i="1"/>
  <c r="K164" i="1"/>
  <c r="K160" i="1"/>
  <c r="K158" i="1"/>
  <c r="K156" i="1"/>
  <c r="K154" i="1"/>
  <c r="K152" i="1"/>
  <c r="K150" i="1"/>
  <c r="K148" i="1"/>
  <c r="K146" i="1"/>
  <c r="K144" i="1"/>
  <c r="K141" i="1"/>
  <c r="K139" i="1"/>
  <c r="K137" i="1"/>
  <c r="K133" i="1"/>
  <c r="K131" i="1"/>
  <c r="K129" i="1"/>
  <c r="K127" i="1"/>
  <c r="K117" i="1"/>
  <c r="K111" i="1"/>
  <c r="K107" i="1"/>
  <c r="K105" i="1"/>
  <c r="K103" i="1"/>
  <c r="K101" i="1"/>
  <c r="K99" i="1"/>
  <c r="K97" i="1"/>
  <c r="K95" i="1"/>
  <c r="K93" i="1"/>
  <c r="K91" i="1"/>
  <c r="K88" i="1"/>
  <c r="K86" i="1"/>
  <c r="K84" i="1"/>
  <c r="K80" i="1"/>
  <c r="K78" i="1"/>
  <c r="K76" i="1"/>
  <c r="K74" i="1"/>
  <c r="K67" i="1"/>
  <c r="K65" i="1"/>
  <c r="K63" i="1"/>
  <c r="K61" i="1"/>
  <c r="K59" i="1"/>
  <c r="K55" i="1"/>
  <c r="K51" i="1"/>
  <c r="K49" i="1"/>
  <c r="K47" i="1"/>
  <c r="K45" i="1"/>
  <c r="K43" i="1"/>
  <c r="K41" i="1"/>
  <c r="K39" i="1"/>
  <c r="K37" i="1"/>
  <c r="K34" i="1"/>
  <c r="K32" i="1"/>
  <c r="K30" i="1"/>
  <c r="K28" i="1"/>
  <c r="K26" i="1"/>
  <c r="K22" i="1"/>
  <c r="L468" i="1"/>
  <c r="K468" i="1"/>
  <c r="L478" i="1" l="1"/>
  <c r="I468" i="1" l="1"/>
  <c r="L474" i="1" l="1"/>
  <c r="L475" i="1" s="1"/>
  <c r="L477" i="1" s="1"/>
  <c r="P257" i="1"/>
  <c r="O257" i="1"/>
  <c r="N257" i="1"/>
  <c r="J257" i="1"/>
  <c r="I257" i="1"/>
  <c r="H257" i="1"/>
  <c r="G257" i="1"/>
  <c r="F257" i="1"/>
  <c r="J246" i="1"/>
  <c r="I246" i="1"/>
  <c r="H246" i="1"/>
  <c r="P195" i="1"/>
  <c r="J195" i="1"/>
  <c r="I195" i="1"/>
  <c r="H195" i="1"/>
  <c r="G195" i="1"/>
  <c r="F195" i="1"/>
  <c r="M125" i="1" l="1"/>
  <c r="M127" i="1"/>
  <c r="M129" i="1"/>
  <c r="M131" i="1"/>
  <c r="M133" i="1"/>
  <c r="M135" i="1"/>
  <c r="M137" i="1"/>
  <c r="M139" i="1"/>
  <c r="M141" i="1"/>
  <c r="M144" i="1"/>
  <c r="M146" i="1"/>
  <c r="M148" i="1"/>
  <c r="M150" i="1"/>
  <c r="M152" i="1"/>
  <c r="M154" i="1"/>
  <c r="M156" i="1"/>
  <c r="M158" i="1"/>
  <c r="M160" i="1"/>
  <c r="M162" i="1"/>
  <c r="M164" i="1"/>
  <c r="M166" i="1"/>
  <c r="M168" i="1"/>
  <c r="M170" i="1"/>
  <c r="M172" i="1"/>
  <c r="M174" i="1"/>
  <c r="M310" i="1"/>
  <c r="M312" i="1"/>
  <c r="M314" i="1"/>
  <c r="M316" i="1"/>
  <c r="M318" i="1"/>
  <c r="M320" i="1"/>
  <c r="M322" i="1"/>
  <c r="M324" i="1"/>
  <c r="M326" i="1"/>
  <c r="M328" i="1"/>
  <c r="M330" i="1"/>
  <c r="M332" i="1"/>
  <c r="M334" i="1"/>
  <c r="M336" i="1"/>
  <c r="M338" i="1"/>
  <c r="M340" i="1"/>
  <c r="M342" i="1"/>
  <c r="M344" i="1"/>
  <c r="M346" i="1"/>
  <c r="M348" i="1"/>
  <c r="M350" i="1"/>
  <c r="M352" i="1"/>
  <c r="M354" i="1"/>
  <c r="M356" i="1"/>
  <c r="M358" i="1"/>
  <c r="M360" i="1"/>
  <c r="M362" i="1"/>
  <c r="M364" i="1"/>
  <c r="M366" i="1"/>
  <c r="M368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40" i="1" l="1"/>
  <c r="M399" i="1" s="1"/>
  <c r="M308" i="1"/>
  <c r="M246" i="1" s="1"/>
  <c r="F127" i="1"/>
  <c r="F129" i="1"/>
  <c r="F131" i="1"/>
  <c r="F133" i="1"/>
  <c r="F135" i="1"/>
  <c r="F137" i="1"/>
  <c r="F139" i="1"/>
  <c r="F141" i="1"/>
  <c r="F144" i="1"/>
  <c r="F146" i="1"/>
  <c r="F148" i="1"/>
  <c r="F150" i="1"/>
  <c r="F152" i="1"/>
  <c r="F154" i="1"/>
  <c r="F156" i="1"/>
  <c r="F158" i="1"/>
  <c r="F160" i="1"/>
  <c r="F162" i="1"/>
  <c r="F164" i="1"/>
  <c r="F166" i="1"/>
  <c r="F168" i="1"/>
  <c r="F170" i="1"/>
  <c r="F174" i="1"/>
  <c r="F399" i="1" l="1"/>
  <c r="J117" i="1" l="1"/>
  <c r="P65" i="1"/>
  <c r="O460" i="1" l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39" i="1"/>
  <c r="O437" i="1"/>
  <c r="O435" i="1"/>
  <c r="O433" i="1"/>
  <c r="O431" i="1"/>
  <c r="O429" i="1"/>
  <c r="O427" i="1"/>
  <c r="O425" i="1"/>
  <c r="O403" i="1"/>
  <c r="O368" i="1"/>
  <c r="O366" i="1"/>
  <c r="O364" i="1"/>
  <c r="O362" i="1"/>
  <c r="O360" i="1"/>
  <c r="O358" i="1"/>
  <c r="O356" i="1"/>
  <c r="O354" i="1"/>
  <c r="O352" i="1"/>
  <c r="O350" i="1"/>
  <c r="O348" i="1"/>
  <c r="O346" i="1"/>
  <c r="O344" i="1"/>
  <c r="O342" i="1"/>
  <c r="O340" i="1"/>
  <c r="O338" i="1"/>
  <c r="O336" i="1"/>
  <c r="O334" i="1"/>
  <c r="O332" i="1"/>
  <c r="O330" i="1"/>
  <c r="O328" i="1"/>
  <c r="O326" i="1"/>
  <c r="O324" i="1"/>
  <c r="O322" i="1"/>
  <c r="O320" i="1"/>
  <c r="O318" i="1"/>
  <c r="O316" i="1"/>
  <c r="O314" i="1"/>
  <c r="O312" i="1"/>
  <c r="O310" i="1"/>
  <c r="O308" i="1" s="1"/>
  <c r="O307" i="1"/>
  <c r="O305" i="1"/>
  <c r="O303" i="1"/>
  <c r="O301" i="1"/>
  <c r="O299" i="1"/>
  <c r="O297" i="1"/>
  <c r="O295" i="1"/>
  <c r="O293" i="1"/>
  <c r="O291" i="1"/>
  <c r="O289" i="1"/>
  <c r="O287" i="1"/>
  <c r="O285" i="1"/>
  <c r="O283" i="1"/>
  <c r="O281" i="1"/>
  <c r="O279" i="1"/>
  <c r="O277" i="1"/>
  <c r="O275" i="1"/>
  <c r="O273" i="1"/>
  <c r="O271" i="1"/>
  <c r="O269" i="1"/>
  <c r="O267" i="1"/>
  <c r="O265" i="1"/>
  <c r="O263" i="1"/>
  <c r="O261" i="1"/>
  <c r="O259" i="1"/>
  <c r="O253" i="1"/>
  <c r="O251" i="1"/>
  <c r="O249" i="1"/>
  <c r="O245" i="1"/>
  <c r="O243" i="1"/>
  <c r="O241" i="1"/>
  <c r="O239" i="1"/>
  <c r="O237" i="1"/>
  <c r="O235" i="1"/>
  <c r="O233" i="1"/>
  <c r="O231" i="1"/>
  <c r="O229" i="1"/>
  <c r="O227" i="1"/>
  <c r="O225" i="1"/>
  <c r="O223" i="1"/>
  <c r="O221" i="1"/>
  <c r="O219" i="1"/>
  <c r="O217" i="1"/>
  <c r="O215" i="1"/>
  <c r="O213" i="1"/>
  <c r="O211" i="1"/>
  <c r="O209" i="1"/>
  <c r="O207" i="1"/>
  <c r="O205" i="1"/>
  <c r="O203" i="1"/>
  <c r="O201" i="1"/>
  <c r="O199" i="1"/>
  <c r="O197" i="1"/>
  <c r="O187" i="1"/>
  <c r="O185" i="1"/>
  <c r="O174" i="1"/>
  <c r="O172" i="1"/>
  <c r="O170" i="1"/>
  <c r="O168" i="1"/>
  <c r="O166" i="1"/>
  <c r="O164" i="1"/>
  <c r="O162" i="1"/>
  <c r="O160" i="1"/>
  <c r="O158" i="1"/>
  <c r="O156" i="1"/>
  <c r="O154" i="1"/>
  <c r="O152" i="1"/>
  <c r="O150" i="1"/>
  <c r="O148" i="1"/>
  <c r="O146" i="1"/>
  <c r="O144" i="1"/>
  <c r="O141" i="1"/>
  <c r="O139" i="1"/>
  <c r="O137" i="1"/>
  <c r="O135" i="1"/>
  <c r="O133" i="1"/>
  <c r="O131" i="1"/>
  <c r="O129" i="1"/>
  <c r="O127" i="1"/>
  <c r="O125" i="1"/>
  <c r="O123" i="1"/>
  <c r="O121" i="1"/>
  <c r="O119" i="1"/>
  <c r="O117" i="1"/>
  <c r="O115" i="1"/>
  <c r="O113" i="1"/>
  <c r="O111" i="1"/>
  <c r="O109" i="1"/>
  <c r="O107" i="1"/>
  <c r="O105" i="1"/>
  <c r="O103" i="1"/>
  <c r="O101" i="1"/>
  <c r="O99" i="1"/>
  <c r="O97" i="1"/>
  <c r="O95" i="1"/>
  <c r="O93" i="1"/>
  <c r="O91" i="1"/>
  <c r="O88" i="1"/>
  <c r="O86" i="1"/>
  <c r="O84" i="1"/>
  <c r="O82" i="1"/>
  <c r="O80" i="1"/>
  <c r="O78" i="1"/>
  <c r="O76" i="1"/>
  <c r="O74" i="1"/>
  <c r="O72" i="1"/>
  <c r="O69" i="1"/>
  <c r="O67" i="1"/>
  <c r="O65" i="1"/>
  <c r="O63" i="1"/>
  <c r="O61" i="1"/>
  <c r="O59" i="1"/>
  <c r="O57" i="1"/>
  <c r="O55" i="1"/>
  <c r="O53" i="1"/>
  <c r="O51" i="1"/>
  <c r="O49" i="1"/>
  <c r="O47" i="1"/>
  <c r="O45" i="1"/>
  <c r="O43" i="1"/>
  <c r="O41" i="1"/>
  <c r="O39" i="1"/>
  <c r="O37" i="1"/>
  <c r="O34" i="1"/>
  <c r="O32" i="1"/>
  <c r="O30" i="1"/>
  <c r="O28" i="1"/>
  <c r="O26" i="1"/>
  <c r="O22" i="1"/>
  <c r="O20" i="1"/>
  <c r="O18" i="1"/>
  <c r="O15" i="1"/>
  <c r="G469" i="1" l="1"/>
  <c r="F187" i="1" l="1"/>
  <c r="J473" i="1" l="1"/>
  <c r="I473" i="1"/>
  <c r="H473" i="1"/>
  <c r="G473" i="1"/>
  <c r="F473" i="1"/>
  <c r="F469" i="1"/>
  <c r="F478" i="1" s="1"/>
  <c r="F468" i="1"/>
  <c r="P460" i="1"/>
  <c r="N460" i="1"/>
  <c r="J460" i="1"/>
  <c r="I460" i="1"/>
  <c r="H460" i="1"/>
  <c r="G460" i="1"/>
  <c r="F460" i="1"/>
  <c r="D460" i="1"/>
  <c r="P459" i="1"/>
  <c r="N459" i="1"/>
  <c r="J459" i="1"/>
  <c r="I459" i="1"/>
  <c r="H459" i="1"/>
  <c r="G459" i="1"/>
  <c r="F459" i="1"/>
  <c r="D459" i="1"/>
  <c r="P458" i="1"/>
  <c r="N458" i="1"/>
  <c r="J458" i="1"/>
  <c r="I458" i="1"/>
  <c r="H458" i="1"/>
  <c r="G458" i="1"/>
  <c r="F458" i="1"/>
  <c r="D458" i="1"/>
  <c r="P457" i="1"/>
  <c r="N457" i="1"/>
  <c r="J457" i="1"/>
  <c r="I457" i="1"/>
  <c r="H457" i="1"/>
  <c r="G457" i="1"/>
  <c r="F457" i="1"/>
  <c r="D457" i="1"/>
  <c r="P456" i="1"/>
  <c r="N456" i="1"/>
  <c r="J456" i="1"/>
  <c r="I456" i="1"/>
  <c r="H456" i="1"/>
  <c r="G456" i="1"/>
  <c r="F456" i="1"/>
  <c r="D456" i="1"/>
  <c r="P455" i="1"/>
  <c r="N455" i="1"/>
  <c r="J455" i="1"/>
  <c r="I455" i="1"/>
  <c r="H455" i="1"/>
  <c r="G455" i="1"/>
  <c r="F455" i="1"/>
  <c r="D455" i="1"/>
  <c r="P454" i="1"/>
  <c r="N454" i="1"/>
  <c r="J454" i="1"/>
  <c r="I454" i="1"/>
  <c r="H454" i="1"/>
  <c r="G454" i="1"/>
  <c r="F454" i="1"/>
  <c r="D454" i="1"/>
  <c r="P453" i="1"/>
  <c r="N453" i="1"/>
  <c r="J453" i="1"/>
  <c r="I453" i="1"/>
  <c r="H453" i="1"/>
  <c r="G453" i="1"/>
  <c r="F453" i="1"/>
  <c r="D453" i="1"/>
  <c r="P452" i="1"/>
  <c r="N452" i="1"/>
  <c r="J452" i="1"/>
  <c r="I452" i="1"/>
  <c r="H452" i="1"/>
  <c r="G452" i="1"/>
  <c r="F452" i="1"/>
  <c r="D452" i="1"/>
  <c r="P451" i="1"/>
  <c r="N451" i="1"/>
  <c r="J451" i="1"/>
  <c r="I451" i="1"/>
  <c r="H451" i="1"/>
  <c r="G451" i="1"/>
  <c r="F451" i="1"/>
  <c r="D451" i="1"/>
  <c r="P450" i="1"/>
  <c r="N450" i="1"/>
  <c r="J450" i="1"/>
  <c r="I450" i="1"/>
  <c r="H450" i="1"/>
  <c r="G450" i="1"/>
  <c r="F450" i="1"/>
  <c r="D450" i="1"/>
  <c r="P449" i="1"/>
  <c r="N449" i="1"/>
  <c r="J449" i="1"/>
  <c r="I449" i="1"/>
  <c r="H449" i="1"/>
  <c r="G449" i="1"/>
  <c r="F449" i="1"/>
  <c r="D449" i="1"/>
  <c r="P448" i="1"/>
  <c r="N448" i="1"/>
  <c r="J448" i="1"/>
  <c r="I448" i="1"/>
  <c r="H448" i="1"/>
  <c r="G448" i="1"/>
  <c r="F448" i="1"/>
  <c r="D448" i="1"/>
  <c r="P447" i="1"/>
  <c r="N447" i="1"/>
  <c r="J447" i="1"/>
  <c r="I447" i="1"/>
  <c r="H447" i="1"/>
  <c r="G447" i="1"/>
  <c r="F447" i="1"/>
  <c r="D447" i="1"/>
  <c r="P446" i="1"/>
  <c r="N446" i="1"/>
  <c r="J446" i="1"/>
  <c r="I446" i="1"/>
  <c r="H446" i="1"/>
  <c r="G446" i="1"/>
  <c r="F446" i="1"/>
  <c r="D446" i="1"/>
  <c r="P445" i="1"/>
  <c r="N445" i="1"/>
  <c r="J445" i="1"/>
  <c r="I445" i="1"/>
  <c r="H445" i="1"/>
  <c r="G445" i="1"/>
  <c r="F445" i="1"/>
  <c r="D445" i="1"/>
  <c r="P444" i="1"/>
  <c r="N444" i="1"/>
  <c r="J444" i="1"/>
  <c r="I444" i="1"/>
  <c r="H444" i="1"/>
  <c r="G444" i="1"/>
  <c r="F444" i="1"/>
  <c r="D444" i="1"/>
  <c r="P443" i="1"/>
  <c r="N443" i="1"/>
  <c r="J443" i="1"/>
  <c r="I443" i="1"/>
  <c r="H443" i="1"/>
  <c r="G443" i="1"/>
  <c r="F443" i="1"/>
  <c r="D443" i="1"/>
  <c r="N442" i="1"/>
  <c r="D442" i="1"/>
  <c r="P439" i="1"/>
  <c r="N439" i="1"/>
  <c r="J439" i="1"/>
  <c r="I439" i="1"/>
  <c r="H439" i="1"/>
  <c r="G439" i="1"/>
  <c r="F439" i="1"/>
  <c r="D438" i="1"/>
  <c r="P437" i="1"/>
  <c r="N437" i="1"/>
  <c r="J437" i="1"/>
  <c r="I437" i="1"/>
  <c r="H437" i="1"/>
  <c r="G437" i="1"/>
  <c r="F437" i="1"/>
  <c r="D436" i="1"/>
  <c r="P435" i="1"/>
  <c r="N435" i="1"/>
  <c r="J435" i="1"/>
  <c r="I435" i="1"/>
  <c r="H435" i="1"/>
  <c r="G435" i="1"/>
  <c r="F435" i="1"/>
  <c r="D434" i="1"/>
  <c r="P433" i="1"/>
  <c r="N433" i="1"/>
  <c r="J433" i="1"/>
  <c r="I433" i="1"/>
  <c r="H433" i="1"/>
  <c r="G433" i="1"/>
  <c r="F433" i="1"/>
  <c r="D432" i="1"/>
  <c r="P431" i="1"/>
  <c r="N431" i="1"/>
  <c r="J431" i="1"/>
  <c r="I431" i="1"/>
  <c r="H431" i="1"/>
  <c r="G431" i="1"/>
  <c r="F431" i="1"/>
  <c r="D430" i="1"/>
  <c r="P429" i="1"/>
  <c r="N429" i="1"/>
  <c r="J429" i="1"/>
  <c r="I429" i="1"/>
  <c r="H429" i="1"/>
  <c r="G429" i="1"/>
  <c r="F429" i="1"/>
  <c r="D428" i="1"/>
  <c r="P427" i="1"/>
  <c r="N427" i="1"/>
  <c r="J427" i="1"/>
  <c r="I427" i="1"/>
  <c r="H427" i="1"/>
  <c r="G427" i="1"/>
  <c r="F427" i="1"/>
  <c r="D426" i="1"/>
  <c r="P425" i="1"/>
  <c r="N425" i="1"/>
  <c r="J425" i="1"/>
  <c r="I425" i="1"/>
  <c r="H425" i="1"/>
  <c r="G425" i="1"/>
  <c r="F425" i="1"/>
  <c r="D424" i="1"/>
  <c r="P403" i="1"/>
  <c r="N403" i="1"/>
  <c r="J403" i="1"/>
  <c r="I403" i="1"/>
  <c r="H403" i="1"/>
  <c r="G403" i="1"/>
  <c r="F403" i="1"/>
  <c r="D402" i="1"/>
  <c r="P368" i="1"/>
  <c r="N368" i="1"/>
  <c r="P369" i="1" s="1"/>
  <c r="J368" i="1"/>
  <c r="I368" i="1"/>
  <c r="H368" i="1"/>
  <c r="I369" i="1" s="1"/>
  <c r="G368" i="1"/>
  <c r="H369" i="1" s="1"/>
  <c r="F368" i="1"/>
  <c r="G369" i="1" s="1"/>
  <c r="F369" i="1"/>
  <c r="P366" i="1"/>
  <c r="N366" i="1"/>
  <c r="P367" i="1" s="1"/>
  <c r="J366" i="1"/>
  <c r="I366" i="1"/>
  <c r="H366" i="1"/>
  <c r="I367" i="1" s="1"/>
  <c r="G366" i="1"/>
  <c r="H367" i="1" s="1"/>
  <c r="F366" i="1"/>
  <c r="G367" i="1" s="1"/>
  <c r="F367" i="1"/>
  <c r="P364" i="1"/>
  <c r="N364" i="1"/>
  <c r="P365" i="1" s="1"/>
  <c r="J364" i="1"/>
  <c r="I364" i="1"/>
  <c r="H364" i="1"/>
  <c r="I365" i="1" s="1"/>
  <c r="G364" i="1"/>
  <c r="H365" i="1" s="1"/>
  <c r="F364" i="1"/>
  <c r="G365" i="1" s="1"/>
  <c r="F365" i="1"/>
  <c r="P362" i="1"/>
  <c r="N362" i="1"/>
  <c r="P363" i="1" s="1"/>
  <c r="J362" i="1"/>
  <c r="I362" i="1"/>
  <c r="H362" i="1"/>
  <c r="I363" i="1" s="1"/>
  <c r="G362" i="1"/>
  <c r="H363" i="1" s="1"/>
  <c r="F362" i="1"/>
  <c r="G363" i="1" s="1"/>
  <c r="F363" i="1"/>
  <c r="P360" i="1"/>
  <c r="N360" i="1"/>
  <c r="P361" i="1" s="1"/>
  <c r="J360" i="1"/>
  <c r="I360" i="1"/>
  <c r="H360" i="1"/>
  <c r="I361" i="1" s="1"/>
  <c r="G360" i="1"/>
  <c r="H361" i="1" s="1"/>
  <c r="F360" i="1"/>
  <c r="G361" i="1" s="1"/>
  <c r="F361" i="1"/>
  <c r="P358" i="1"/>
  <c r="N358" i="1"/>
  <c r="P359" i="1" s="1"/>
  <c r="J358" i="1"/>
  <c r="I358" i="1"/>
  <c r="H358" i="1"/>
  <c r="I359" i="1" s="1"/>
  <c r="G358" i="1"/>
  <c r="H359" i="1" s="1"/>
  <c r="F358" i="1"/>
  <c r="G359" i="1" s="1"/>
  <c r="F359" i="1"/>
  <c r="P356" i="1"/>
  <c r="N356" i="1"/>
  <c r="P357" i="1" s="1"/>
  <c r="J356" i="1"/>
  <c r="I356" i="1"/>
  <c r="H356" i="1"/>
  <c r="I357" i="1" s="1"/>
  <c r="G356" i="1"/>
  <c r="H357" i="1" s="1"/>
  <c r="F356" i="1"/>
  <c r="G357" i="1" s="1"/>
  <c r="F357" i="1"/>
  <c r="P354" i="1"/>
  <c r="N354" i="1"/>
  <c r="P355" i="1" s="1"/>
  <c r="J354" i="1"/>
  <c r="I354" i="1"/>
  <c r="H354" i="1"/>
  <c r="I355" i="1" s="1"/>
  <c r="G354" i="1"/>
  <c r="H355" i="1" s="1"/>
  <c r="F354" i="1"/>
  <c r="G355" i="1" s="1"/>
  <c r="F355" i="1"/>
  <c r="P352" i="1"/>
  <c r="N352" i="1"/>
  <c r="P353" i="1" s="1"/>
  <c r="J352" i="1"/>
  <c r="I352" i="1"/>
  <c r="H352" i="1"/>
  <c r="I353" i="1" s="1"/>
  <c r="G352" i="1"/>
  <c r="H353" i="1" s="1"/>
  <c r="F352" i="1"/>
  <c r="G353" i="1" s="1"/>
  <c r="F353" i="1"/>
  <c r="P350" i="1"/>
  <c r="N350" i="1"/>
  <c r="P351" i="1" s="1"/>
  <c r="J350" i="1"/>
  <c r="I350" i="1"/>
  <c r="H350" i="1"/>
  <c r="I351" i="1" s="1"/>
  <c r="G350" i="1"/>
  <c r="H351" i="1" s="1"/>
  <c r="F350" i="1"/>
  <c r="G351" i="1" s="1"/>
  <c r="F351" i="1"/>
  <c r="P348" i="1"/>
  <c r="N348" i="1"/>
  <c r="P349" i="1" s="1"/>
  <c r="J348" i="1"/>
  <c r="I348" i="1"/>
  <c r="H348" i="1"/>
  <c r="I349" i="1" s="1"/>
  <c r="G348" i="1"/>
  <c r="H349" i="1" s="1"/>
  <c r="F348" i="1"/>
  <c r="G349" i="1" s="1"/>
  <c r="F349" i="1"/>
  <c r="P346" i="1"/>
  <c r="N346" i="1"/>
  <c r="P347" i="1" s="1"/>
  <c r="J346" i="1"/>
  <c r="I346" i="1"/>
  <c r="H346" i="1"/>
  <c r="I347" i="1" s="1"/>
  <c r="G346" i="1"/>
  <c r="H347" i="1" s="1"/>
  <c r="F346" i="1"/>
  <c r="G347" i="1" s="1"/>
  <c r="F347" i="1"/>
  <c r="P344" i="1"/>
  <c r="N344" i="1"/>
  <c r="P345" i="1" s="1"/>
  <c r="J344" i="1"/>
  <c r="I344" i="1"/>
  <c r="H344" i="1"/>
  <c r="I345" i="1" s="1"/>
  <c r="G344" i="1"/>
  <c r="H345" i="1" s="1"/>
  <c r="F344" i="1"/>
  <c r="G345" i="1" s="1"/>
  <c r="F345" i="1"/>
  <c r="P342" i="1"/>
  <c r="N342" i="1"/>
  <c r="P343" i="1" s="1"/>
  <c r="J342" i="1"/>
  <c r="I342" i="1"/>
  <c r="H342" i="1"/>
  <c r="I343" i="1" s="1"/>
  <c r="G342" i="1"/>
  <c r="H343" i="1" s="1"/>
  <c r="F342" i="1"/>
  <c r="G343" i="1" s="1"/>
  <c r="F343" i="1"/>
  <c r="P340" i="1"/>
  <c r="N340" i="1"/>
  <c r="P341" i="1" s="1"/>
  <c r="J340" i="1"/>
  <c r="I340" i="1"/>
  <c r="H340" i="1"/>
  <c r="I341" i="1" s="1"/>
  <c r="G340" i="1"/>
  <c r="H341" i="1" s="1"/>
  <c r="F340" i="1"/>
  <c r="G341" i="1" s="1"/>
  <c r="F341" i="1"/>
  <c r="P338" i="1"/>
  <c r="N338" i="1"/>
  <c r="P339" i="1" s="1"/>
  <c r="J338" i="1"/>
  <c r="I338" i="1"/>
  <c r="H338" i="1"/>
  <c r="I339" i="1" s="1"/>
  <c r="G338" i="1"/>
  <c r="H339" i="1" s="1"/>
  <c r="F338" i="1"/>
  <c r="G339" i="1" s="1"/>
  <c r="F339" i="1"/>
  <c r="P336" i="1"/>
  <c r="N336" i="1"/>
  <c r="P337" i="1" s="1"/>
  <c r="J336" i="1"/>
  <c r="I336" i="1"/>
  <c r="H336" i="1"/>
  <c r="I337" i="1" s="1"/>
  <c r="G336" i="1"/>
  <c r="H337" i="1" s="1"/>
  <c r="F336" i="1"/>
  <c r="G337" i="1" s="1"/>
  <c r="F337" i="1"/>
  <c r="P334" i="1"/>
  <c r="N334" i="1"/>
  <c r="P335" i="1" s="1"/>
  <c r="J334" i="1"/>
  <c r="I334" i="1"/>
  <c r="H334" i="1"/>
  <c r="I335" i="1" s="1"/>
  <c r="G334" i="1"/>
  <c r="H335" i="1" s="1"/>
  <c r="F334" i="1"/>
  <c r="G335" i="1" s="1"/>
  <c r="F335" i="1"/>
  <c r="P332" i="1"/>
  <c r="N332" i="1"/>
  <c r="P333" i="1" s="1"/>
  <c r="J332" i="1"/>
  <c r="I332" i="1"/>
  <c r="H332" i="1"/>
  <c r="I333" i="1" s="1"/>
  <c r="G332" i="1"/>
  <c r="H333" i="1" s="1"/>
  <c r="F332" i="1"/>
  <c r="G333" i="1" s="1"/>
  <c r="F333" i="1"/>
  <c r="P330" i="1"/>
  <c r="N330" i="1"/>
  <c r="P331" i="1" s="1"/>
  <c r="J330" i="1"/>
  <c r="I330" i="1"/>
  <c r="H330" i="1"/>
  <c r="I331" i="1" s="1"/>
  <c r="G330" i="1"/>
  <c r="H331" i="1" s="1"/>
  <c r="F330" i="1"/>
  <c r="G331" i="1" s="1"/>
  <c r="F331" i="1"/>
  <c r="P328" i="1"/>
  <c r="N328" i="1"/>
  <c r="P329" i="1" s="1"/>
  <c r="O329" i="1"/>
  <c r="J328" i="1"/>
  <c r="I328" i="1"/>
  <c r="H328" i="1"/>
  <c r="I329" i="1" s="1"/>
  <c r="G328" i="1"/>
  <c r="H329" i="1" s="1"/>
  <c r="F328" i="1"/>
  <c r="G329" i="1" s="1"/>
  <c r="F329" i="1"/>
  <c r="P326" i="1"/>
  <c r="N326" i="1"/>
  <c r="O327" i="1"/>
  <c r="J326" i="1"/>
  <c r="I326" i="1"/>
  <c r="K327" i="1" s="1"/>
  <c r="H326" i="1"/>
  <c r="I327" i="1" s="1"/>
  <c r="G326" i="1"/>
  <c r="H327" i="1" s="1"/>
  <c r="F326" i="1"/>
  <c r="F327" i="1"/>
  <c r="P324" i="1"/>
  <c r="N324" i="1"/>
  <c r="P325" i="1" s="1"/>
  <c r="O325" i="1"/>
  <c r="J324" i="1"/>
  <c r="I324" i="1"/>
  <c r="H324" i="1"/>
  <c r="I325" i="1" s="1"/>
  <c r="G324" i="1"/>
  <c r="H325" i="1" s="1"/>
  <c r="F324" i="1"/>
  <c r="G325" i="1" s="1"/>
  <c r="F325" i="1"/>
  <c r="P322" i="1"/>
  <c r="N322" i="1"/>
  <c r="P323" i="1" s="1"/>
  <c r="J322" i="1"/>
  <c r="I322" i="1"/>
  <c r="H322" i="1"/>
  <c r="I323" i="1" s="1"/>
  <c r="G322" i="1"/>
  <c r="H323" i="1" s="1"/>
  <c r="F322" i="1"/>
  <c r="G323" i="1" s="1"/>
  <c r="F323" i="1"/>
  <c r="P320" i="1"/>
  <c r="N320" i="1"/>
  <c r="P321" i="1" s="1"/>
  <c r="O321" i="1"/>
  <c r="J320" i="1"/>
  <c r="I320" i="1"/>
  <c r="H320" i="1"/>
  <c r="I321" i="1" s="1"/>
  <c r="G320" i="1"/>
  <c r="H321" i="1" s="1"/>
  <c r="F320" i="1"/>
  <c r="G321" i="1" s="1"/>
  <c r="F321" i="1"/>
  <c r="P318" i="1"/>
  <c r="N318" i="1"/>
  <c r="P319" i="1" s="1"/>
  <c r="O319" i="1"/>
  <c r="J318" i="1"/>
  <c r="I318" i="1"/>
  <c r="K319" i="1" s="1"/>
  <c r="H318" i="1"/>
  <c r="G318" i="1"/>
  <c r="F318" i="1"/>
  <c r="F319" i="1"/>
  <c r="P316" i="1"/>
  <c r="N316" i="1"/>
  <c r="O317" i="1"/>
  <c r="J316" i="1"/>
  <c r="I316" i="1"/>
  <c r="H316" i="1"/>
  <c r="G316" i="1"/>
  <c r="F316" i="1"/>
  <c r="P314" i="1"/>
  <c r="N314" i="1"/>
  <c r="O315" i="1"/>
  <c r="J314" i="1"/>
  <c r="I314" i="1"/>
  <c r="H314" i="1"/>
  <c r="G314" i="1"/>
  <c r="F314" i="1"/>
  <c r="P312" i="1"/>
  <c r="N312" i="1"/>
  <c r="O313" i="1"/>
  <c r="J312" i="1"/>
  <c r="I312" i="1"/>
  <c r="H312" i="1"/>
  <c r="G312" i="1"/>
  <c r="F312" i="1"/>
  <c r="P310" i="1"/>
  <c r="P308" i="1" s="1"/>
  <c r="N310" i="1"/>
  <c r="O311" i="1"/>
  <c r="J310" i="1"/>
  <c r="I310" i="1"/>
  <c r="H310" i="1"/>
  <c r="G310" i="1"/>
  <c r="F310" i="1"/>
  <c r="P307" i="1"/>
  <c r="N307" i="1"/>
  <c r="J307" i="1"/>
  <c r="I307" i="1"/>
  <c r="H307" i="1"/>
  <c r="G307" i="1"/>
  <c r="F307" i="1"/>
  <c r="D306" i="1"/>
  <c r="D368" i="1" s="1"/>
  <c r="P305" i="1"/>
  <c r="N305" i="1"/>
  <c r="J305" i="1"/>
  <c r="I305" i="1"/>
  <c r="H305" i="1"/>
  <c r="G305" i="1"/>
  <c r="F305" i="1"/>
  <c r="D304" i="1"/>
  <c r="D366" i="1" s="1"/>
  <c r="P303" i="1"/>
  <c r="N303" i="1"/>
  <c r="J303" i="1"/>
  <c r="I303" i="1"/>
  <c r="H303" i="1"/>
  <c r="G303" i="1"/>
  <c r="F303" i="1"/>
  <c r="D302" i="1"/>
  <c r="D364" i="1" s="1"/>
  <c r="P301" i="1"/>
  <c r="N301" i="1"/>
  <c r="J301" i="1"/>
  <c r="I301" i="1"/>
  <c r="H301" i="1"/>
  <c r="G301" i="1"/>
  <c r="F301" i="1"/>
  <c r="D300" i="1"/>
  <c r="D362" i="1" s="1"/>
  <c r="P299" i="1"/>
  <c r="N299" i="1"/>
  <c r="J299" i="1"/>
  <c r="I299" i="1"/>
  <c r="H299" i="1"/>
  <c r="G299" i="1"/>
  <c r="F299" i="1"/>
  <c r="D298" i="1"/>
  <c r="D360" i="1" s="1"/>
  <c r="P297" i="1"/>
  <c r="N297" i="1"/>
  <c r="J297" i="1"/>
  <c r="I297" i="1"/>
  <c r="H297" i="1"/>
  <c r="G297" i="1"/>
  <c r="F297" i="1"/>
  <c r="D296" i="1"/>
  <c r="D358" i="1" s="1"/>
  <c r="P295" i="1"/>
  <c r="N295" i="1"/>
  <c r="J295" i="1"/>
  <c r="I295" i="1"/>
  <c r="H295" i="1"/>
  <c r="G295" i="1"/>
  <c r="F295" i="1"/>
  <c r="D294" i="1"/>
  <c r="D356" i="1" s="1"/>
  <c r="P293" i="1"/>
  <c r="N293" i="1"/>
  <c r="J293" i="1"/>
  <c r="I293" i="1"/>
  <c r="H293" i="1"/>
  <c r="G293" i="1"/>
  <c r="F293" i="1"/>
  <c r="D292" i="1"/>
  <c r="D354" i="1" s="1"/>
  <c r="P291" i="1"/>
  <c r="N291" i="1"/>
  <c r="J291" i="1"/>
  <c r="I291" i="1"/>
  <c r="H291" i="1"/>
  <c r="G291" i="1"/>
  <c r="F291" i="1"/>
  <c r="D290" i="1"/>
  <c r="D352" i="1" s="1"/>
  <c r="P289" i="1"/>
  <c r="N289" i="1"/>
  <c r="J289" i="1"/>
  <c r="I289" i="1"/>
  <c r="H289" i="1"/>
  <c r="G289" i="1"/>
  <c r="F289" i="1"/>
  <c r="D288" i="1"/>
  <c r="D350" i="1" s="1"/>
  <c r="P287" i="1"/>
  <c r="N287" i="1"/>
  <c r="J287" i="1"/>
  <c r="I287" i="1"/>
  <c r="H287" i="1"/>
  <c r="G287" i="1"/>
  <c r="F287" i="1"/>
  <c r="D286" i="1"/>
  <c r="D348" i="1" s="1"/>
  <c r="P285" i="1"/>
  <c r="N285" i="1"/>
  <c r="J285" i="1"/>
  <c r="I285" i="1"/>
  <c r="H285" i="1"/>
  <c r="G285" i="1"/>
  <c r="F285" i="1"/>
  <c r="D284" i="1"/>
  <c r="D346" i="1" s="1"/>
  <c r="P283" i="1"/>
  <c r="N283" i="1"/>
  <c r="J283" i="1"/>
  <c r="I283" i="1"/>
  <c r="H283" i="1"/>
  <c r="G283" i="1"/>
  <c r="F283" i="1"/>
  <c r="D282" i="1"/>
  <c r="D344" i="1" s="1"/>
  <c r="P281" i="1"/>
  <c r="N281" i="1"/>
  <c r="J281" i="1"/>
  <c r="I281" i="1"/>
  <c r="H281" i="1"/>
  <c r="G281" i="1"/>
  <c r="F281" i="1"/>
  <c r="D280" i="1"/>
  <c r="D342" i="1" s="1"/>
  <c r="P279" i="1"/>
  <c r="N279" i="1"/>
  <c r="J279" i="1"/>
  <c r="I279" i="1"/>
  <c r="H279" i="1"/>
  <c r="G279" i="1"/>
  <c r="F279" i="1"/>
  <c r="D278" i="1"/>
  <c r="D340" i="1" s="1"/>
  <c r="P277" i="1"/>
  <c r="N277" i="1"/>
  <c r="J277" i="1"/>
  <c r="I277" i="1"/>
  <c r="H277" i="1"/>
  <c r="G277" i="1"/>
  <c r="F277" i="1"/>
  <c r="D276" i="1"/>
  <c r="D338" i="1" s="1"/>
  <c r="P275" i="1"/>
  <c r="N275" i="1"/>
  <c r="J275" i="1"/>
  <c r="I275" i="1"/>
  <c r="H275" i="1"/>
  <c r="G275" i="1"/>
  <c r="F275" i="1"/>
  <c r="D274" i="1"/>
  <c r="D336" i="1" s="1"/>
  <c r="P273" i="1"/>
  <c r="N273" i="1"/>
  <c r="J273" i="1"/>
  <c r="I273" i="1"/>
  <c r="H273" i="1"/>
  <c r="G273" i="1"/>
  <c r="F273" i="1"/>
  <c r="D272" i="1"/>
  <c r="D334" i="1" s="1"/>
  <c r="P271" i="1"/>
  <c r="N271" i="1"/>
  <c r="J271" i="1"/>
  <c r="I271" i="1"/>
  <c r="H271" i="1"/>
  <c r="G271" i="1"/>
  <c r="F271" i="1"/>
  <c r="D270" i="1"/>
  <c r="D332" i="1" s="1"/>
  <c r="P269" i="1"/>
  <c r="N269" i="1"/>
  <c r="J269" i="1"/>
  <c r="I269" i="1"/>
  <c r="H269" i="1"/>
  <c r="G269" i="1"/>
  <c r="F269" i="1"/>
  <c r="D268" i="1"/>
  <c r="D330" i="1" s="1"/>
  <c r="P267" i="1"/>
  <c r="N267" i="1"/>
  <c r="J267" i="1"/>
  <c r="I267" i="1"/>
  <c r="H267" i="1"/>
  <c r="G267" i="1"/>
  <c r="F267" i="1"/>
  <c r="D266" i="1"/>
  <c r="D328" i="1" s="1"/>
  <c r="P265" i="1"/>
  <c r="N265" i="1"/>
  <c r="J265" i="1"/>
  <c r="I265" i="1"/>
  <c r="H265" i="1"/>
  <c r="G265" i="1"/>
  <c r="F265" i="1"/>
  <c r="D264" i="1"/>
  <c r="D326" i="1" s="1"/>
  <c r="P263" i="1"/>
  <c r="N263" i="1"/>
  <c r="J263" i="1"/>
  <c r="I263" i="1"/>
  <c r="H263" i="1"/>
  <c r="G263" i="1"/>
  <c r="F263" i="1"/>
  <c r="D262" i="1"/>
  <c r="D324" i="1" s="1"/>
  <c r="P261" i="1"/>
  <c r="N261" i="1"/>
  <c r="J261" i="1"/>
  <c r="I261" i="1"/>
  <c r="H261" i="1"/>
  <c r="G261" i="1"/>
  <c r="F261" i="1"/>
  <c r="D260" i="1"/>
  <c r="D322" i="1" s="1"/>
  <c r="P259" i="1"/>
  <c r="N259" i="1"/>
  <c r="J259" i="1"/>
  <c r="I259" i="1"/>
  <c r="H259" i="1"/>
  <c r="G259" i="1"/>
  <c r="F259" i="1"/>
  <c r="D258" i="1"/>
  <c r="D320" i="1" s="1"/>
  <c r="D256" i="1"/>
  <c r="D318" i="1" s="1"/>
  <c r="J255" i="1"/>
  <c r="I255" i="1"/>
  <c r="H255" i="1"/>
  <c r="G255" i="1"/>
  <c r="F255" i="1"/>
  <c r="D254" i="1"/>
  <c r="D316" i="1" s="1"/>
  <c r="P253" i="1"/>
  <c r="N253" i="1"/>
  <c r="J253" i="1"/>
  <c r="I253" i="1"/>
  <c r="H253" i="1"/>
  <c r="G253" i="1"/>
  <c r="F253" i="1"/>
  <c r="D252" i="1"/>
  <c r="D314" i="1" s="1"/>
  <c r="P251" i="1"/>
  <c r="N251" i="1"/>
  <c r="J251" i="1"/>
  <c r="I251" i="1"/>
  <c r="H251" i="1"/>
  <c r="G251" i="1"/>
  <c r="F251" i="1"/>
  <c r="D250" i="1"/>
  <c r="D312" i="1" s="1"/>
  <c r="P249" i="1"/>
  <c r="N249" i="1"/>
  <c r="J249" i="1"/>
  <c r="I249" i="1"/>
  <c r="H249" i="1"/>
  <c r="G249" i="1"/>
  <c r="F249" i="1"/>
  <c r="D248" i="1"/>
  <c r="D310" i="1" s="1"/>
  <c r="P245" i="1"/>
  <c r="N245" i="1"/>
  <c r="J245" i="1"/>
  <c r="I245" i="1"/>
  <c r="H245" i="1"/>
  <c r="G245" i="1"/>
  <c r="F245" i="1"/>
  <c r="P243" i="1"/>
  <c r="N243" i="1"/>
  <c r="J243" i="1"/>
  <c r="I243" i="1"/>
  <c r="H243" i="1"/>
  <c r="G243" i="1"/>
  <c r="F243" i="1"/>
  <c r="P241" i="1"/>
  <c r="N241" i="1"/>
  <c r="J241" i="1"/>
  <c r="I241" i="1"/>
  <c r="H241" i="1"/>
  <c r="G241" i="1"/>
  <c r="F241" i="1"/>
  <c r="P239" i="1"/>
  <c r="N239" i="1"/>
  <c r="J239" i="1"/>
  <c r="I239" i="1"/>
  <c r="H239" i="1"/>
  <c r="G239" i="1"/>
  <c r="F239" i="1"/>
  <c r="P237" i="1"/>
  <c r="N237" i="1"/>
  <c r="J237" i="1"/>
  <c r="I237" i="1"/>
  <c r="H237" i="1"/>
  <c r="G237" i="1"/>
  <c r="F237" i="1"/>
  <c r="P235" i="1"/>
  <c r="N235" i="1"/>
  <c r="J235" i="1"/>
  <c r="I235" i="1"/>
  <c r="H235" i="1"/>
  <c r="G235" i="1"/>
  <c r="F235" i="1"/>
  <c r="P233" i="1"/>
  <c r="N233" i="1"/>
  <c r="J233" i="1"/>
  <c r="I233" i="1"/>
  <c r="H233" i="1"/>
  <c r="G233" i="1"/>
  <c r="F233" i="1"/>
  <c r="P231" i="1"/>
  <c r="N231" i="1"/>
  <c r="J231" i="1"/>
  <c r="I231" i="1"/>
  <c r="H231" i="1"/>
  <c r="G231" i="1"/>
  <c r="F231" i="1"/>
  <c r="P229" i="1"/>
  <c r="N229" i="1"/>
  <c r="J229" i="1"/>
  <c r="I229" i="1"/>
  <c r="H229" i="1"/>
  <c r="G229" i="1"/>
  <c r="F229" i="1"/>
  <c r="P227" i="1"/>
  <c r="N227" i="1"/>
  <c r="J227" i="1"/>
  <c r="I227" i="1"/>
  <c r="H227" i="1"/>
  <c r="G227" i="1"/>
  <c r="F227" i="1"/>
  <c r="P225" i="1"/>
  <c r="N225" i="1"/>
  <c r="J225" i="1"/>
  <c r="I225" i="1"/>
  <c r="H225" i="1"/>
  <c r="G225" i="1"/>
  <c r="F225" i="1"/>
  <c r="P223" i="1"/>
  <c r="N223" i="1"/>
  <c r="J223" i="1"/>
  <c r="I223" i="1"/>
  <c r="H223" i="1"/>
  <c r="G223" i="1"/>
  <c r="F223" i="1"/>
  <c r="P221" i="1"/>
  <c r="N221" i="1"/>
  <c r="J221" i="1"/>
  <c r="I221" i="1"/>
  <c r="H221" i="1"/>
  <c r="G221" i="1"/>
  <c r="F221" i="1"/>
  <c r="P219" i="1"/>
  <c r="N219" i="1"/>
  <c r="J219" i="1"/>
  <c r="I219" i="1"/>
  <c r="H219" i="1"/>
  <c r="G219" i="1"/>
  <c r="F219" i="1"/>
  <c r="P217" i="1"/>
  <c r="N217" i="1"/>
  <c r="J217" i="1"/>
  <c r="I217" i="1"/>
  <c r="H217" i="1"/>
  <c r="G217" i="1"/>
  <c r="F217" i="1"/>
  <c r="P215" i="1"/>
  <c r="N215" i="1"/>
  <c r="J215" i="1"/>
  <c r="I215" i="1"/>
  <c r="H215" i="1"/>
  <c r="G215" i="1"/>
  <c r="F215" i="1"/>
  <c r="P213" i="1"/>
  <c r="N213" i="1"/>
  <c r="J213" i="1"/>
  <c r="I213" i="1"/>
  <c r="H213" i="1"/>
  <c r="G213" i="1"/>
  <c r="F213" i="1"/>
  <c r="P211" i="1"/>
  <c r="N211" i="1"/>
  <c r="J211" i="1"/>
  <c r="I211" i="1"/>
  <c r="H211" i="1"/>
  <c r="G211" i="1"/>
  <c r="F211" i="1"/>
  <c r="P209" i="1"/>
  <c r="N209" i="1"/>
  <c r="J209" i="1"/>
  <c r="I209" i="1"/>
  <c r="H209" i="1"/>
  <c r="G209" i="1"/>
  <c r="F209" i="1"/>
  <c r="P207" i="1"/>
  <c r="N207" i="1"/>
  <c r="J207" i="1"/>
  <c r="I207" i="1"/>
  <c r="H207" i="1"/>
  <c r="G207" i="1"/>
  <c r="F207" i="1"/>
  <c r="P205" i="1"/>
  <c r="N205" i="1"/>
  <c r="J205" i="1"/>
  <c r="I205" i="1"/>
  <c r="H205" i="1"/>
  <c r="G205" i="1"/>
  <c r="F205" i="1"/>
  <c r="P203" i="1"/>
  <c r="N203" i="1"/>
  <c r="J203" i="1"/>
  <c r="I203" i="1"/>
  <c r="H203" i="1"/>
  <c r="G203" i="1"/>
  <c r="F203" i="1"/>
  <c r="P201" i="1"/>
  <c r="N201" i="1"/>
  <c r="J201" i="1"/>
  <c r="I201" i="1"/>
  <c r="H201" i="1"/>
  <c r="G201" i="1"/>
  <c r="F201" i="1"/>
  <c r="P199" i="1"/>
  <c r="N199" i="1"/>
  <c r="J199" i="1"/>
  <c r="I199" i="1"/>
  <c r="H199" i="1"/>
  <c r="G199" i="1"/>
  <c r="F199" i="1"/>
  <c r="P197" i="1"/>
  <c r="N197" i="1"/>
  <c r="J197" i="1"/>
  <c r="I197" i="1"/>
  <c r="H197" i="1"/>
  <c r="G197" i="1"/>
  <c r="F197" i="1"/>
  <c r="P193" i="1"/>
  <c r="J193" i="1"/>
  <c r="I193" i="1"/>
  <c r="H193" i="1"/>
  <c r="G193" i="1"/>
  <c r="F193" i="1"/>
  <c r="P191" i="1"/>
  <c r="J191" i="1"/>
  <c r="I191" i="1"/>
  <c r="H191" i="1"/>
  <c r="G191" i="1"/>
  <c r="F191" i="1"/>
  <c r="P189" i="1"/>
  <c r="J189" i="1"/>
  <c r="I189" i="1"/>
  <c r="H189" i="1"/>
  <c r="G189" i="1"/>
  <c r="F189" i="1"/>
  <c r="P187" i="1"/>
  <c r="N187" i="1"/>
  <c r="J187" i="1"/>
  <c r="I187" i="1"/>
  <c r="H187" i="1"/>
  <c r="G187" i="1"/>
  <c r="P174" i="1"/>
  <c r="N174" i="1"/>
  <c r="O175" i="1"/>
  <c r="J174" i="1"/>
  <c r="I174" i="1"/>
  <c r="H174" i="1"/>
  <c r="G174" i="1"/>
  <c r="P172" i="1"/>
  <c r="N172" i="1"/>
  <c r="O173" i="1"/>
  <c r="J172" i="1"/>
  <c r="I172" i="1"/>
  <c r="H172" i="1"/>
  <c r="G172" i="1"/>
  <c r="G173" i="1" s="1"/>
  <c r="P170" i="1"/>
  <c r="N170" i="1"/>
  <c r="J170" i="1"/>
  <c r="I170" i="1"/>
  <c r="K171" i="1" s="1"/>
  <c r="H170" i="1"/>
  <c r="I171" i="1" s="1"/>
  <c r="G170" i="1"/>
  <c r="G171" i="1"/>
  <c r="P168" i="1"/>
  <c r="N168" i="1"/>
  <c r="O169" i="1"/>
  <c r="J168" i="1"/>
  <c r="I168" i="1"/>
  <c r="H168" i="1"/>
  <c r="G168" i="1"/>
  <c r="P166" i="1"/>
  <c r="N166" i="1"/>
  <c r="O167" i="1"/>
  <c r="J166" i="1"/>
  <c r="I166" i="1"/>
  <c r="H166" i="1"/>
  <c r="G166" i="1"/>
  <c r="P164" i="1"/>
  <c r="N164" i="1"/>
  <c r="J164" i="1"/>
  <c r="I164" i="1"/>
  <c r="K165" i="1" s="1"/>
  <c r="H164" i="1"/>
  <c r="I165" i="1" s="1"/>
  <c r="G164" i="1"/>
  <c r="G165" i="1"/>
  <c r="P162" i="1"/>
  <c r="N162" i="1"/>
  <c r="O163" i="1"/>
  <c r="J162" i="1"/>
  <c r="I162" i="1"/>
  <c r="H162" i="1"/>
  <c r="G162" i="1"/>
  <c r="P160" i="1"/>
  <c r="N160" i="1"/>
  <c r="J160" i="1"/>
  <c r="I160" i="1"/>
  <c r="K161" i="1" s="1"/>
  <c r="H160" i="1"/>
  <c r="I161" i="1" s="1"/>
  <c r="G160" i="1"/>
  <c r="G161" i="1"/>
  <c r="P158" i="1"/>
  <c r="N158" i="1"/>
  <c r="J158" i="1"/>
  <c r="I158" i="1"/>
  <c r="K159" i="1" s="1"/>
  <c r="H158" i="1"/>
  <c r="I159" i="1" s="1"/>
  <c r="G158" i="1"/>
  <c r="P156" i="1"/>
  <c r="N156" i="1"/>
  <c r="J156" i="1"/>
  <c r="I156" i="1"/>
  <c r="K157" i="1" s="1"/>
  <c r="H156" i="1"/>
  <c r="I157" i="1" s="1"/>
  <c r="G156" i="1"/>
  <c r="G157" i="1"/>
  <c r="P154" i="1"/>
  <c r="N154" i="1"/>
  <c r="J154" i="1"/>
  <c r="I154" i="1"/>
  <c r="K155" i="1" s="1"/>
  <c r="H154" i="1"/>
  <c r="G154" i="1"/>
  <c r="G155" i="1"/>
  <c r="P152" i="1"/>
  <c r="N152" i="1"/>
  <c r="J152" i="1"/>
  <c r="I152" i="1"/>
  <c r="K153" i="1" s="1"/>
  <c r="H152" i="1"/>
  <c r="I153" i="1" s="1"/>
  <c r="G152" i="1"/>
  <c r="G153" i="1"/>
  <c r="P150" i="1"/>
  <c r="N150" i="1"/>
  <c r="J150" i="1"/>
  <c r="I150" i="1"/>
  <c r="K151" i="1" s="1"/>
  <c r="H150" i="1"/>
  <c r="G150" i="1"/>
  <c r="P148" i="1"/>
  <c r="N148" i="1"/>
  <c r="J148" i="1"/>
  <c r="I148" i="1"/>
  <c r="K149" i="1" s="1"/>
  <c r="H148" i="1"/>
  <c r="I149" i="1" s="1"/>
  <c r="G148" i="1"/>
  <c r="G149" i="1"/>
  <c r="P146" i="1"/>
  <c r="N146" i="1"/>
  <c r="J146" i="1"/>
  <c r="I146" i="1"/>
  <c r="K147" i="1" s="1"/>
  <c r="H146" i="1"/>
  <c r="I147" i="1" s="1"/>
  <c r="G146" i="1"/>
  <c r="G147" i="1"/>
  <c r="P144" i="1"/>
  <c r="N144" i="1"/>
  <c r="P145" i="1" s="1"/>
  <c r="J144" i="1"/>
  <c r="I144" i="1"/>
  <c r="H144" i="1"/>
  <c r="I145" i="1" s="1"/>
  <c r="G144" i="1"/>
  <c r="H145" i="1" s="1"/>
  <c r="G145" i="1"/>
  <c r="P141" i="1"/>
  <c r="N141" i="1"/>
  <c r="J141" i="1"/>
  <c r="I141" i="1"/>
  <c r="K142" i="1" s="1"/>
  <c r="H141" i="1"/>
  <c r="I142" i="1" s="1"/>
  <c r="G141" i="1"/>
  <c r="G142" i="1"/>
  <c r="P139" i="1"/>
  <c r="N139" i="1"/>
  <c r="J139" i="1"/>
  <c r="I139" i="1"/>
  <c r="K140" i="1" s="1"/>
  <c r="H139" i="1"/>
  <c r="I140" i="1" s="1"/>
  <c r="G139" i="1"/>
  <c r="G140" i="1"/>
  <c r="P137" i="1"/>
  <c r="N137" i="1"/>
  <c r="J137" i="1"/>
  <c r="I137" i="1"/>
  <c r="K138" i="1" s="1"/>
  <c r="H137" i="1"/>
  <c r="I138" i="1" s="1"/>
  <c r="G137" i="1"/>
  <c r="G138" i="1"/>
  <c r="N135" i="1"/>
  <c r="O136" i="1"/>
  <c r="J135" i="1"/>
  <c r="I135" i="1"/>
  <c r="H135" i="1"/>
  <c r="G135" i="1"/>
  <c r="P133" i="1"/>
  <c r="N133" i="1"/>
  <c r="J133" i="1"/>
  <c r="I133" i="1"/>
  <c r="K134" i="1" s="1"/>
  <c r="H133" i="1"/>
  <c r="I134" i="1" s="1"/>
  <c r="G133" i="1"/>
  <c r="G134" i="1"/>
  <c r="P131" i="1"/>
  <c r="N131" i="1"/>
  <c r="P132" i="1" s="1"/>
  <c r="J131" i="1"/>
  <c r="I131" i="1"/>
  <c r="H131" i="1"/>
  <c r="I132" i="1" s="1"/>
  <c r="G131" i="1"/>
  <c r="H132" i="1" s="1"/>
  <c r="G132" i="1"/>
  <c r="P129" i="1"/>
  <c r="N129" i="1"/>
  <c r="P130" i="1" s="1"/>
  <c r="J129" i="1"/>
  <c r="I129" i="1"/>
  <c r="H129" i="1"/>
  <c r="I130" i="1" s="1"/>
  <c r="G129" i="1"/>
  <c r="H130" i="1" s="1"/>
  <c r="G130" i="1"/>
  <c r="P127" i="1"/>
  <c r="N127" i="1"/>
  <c r="O128" i="1"/>
  <c r="J127" i="1"/>
  <c r="I127" i="1"/>
  <c r="K128" i="1" s="1"/>
  <c r="H127" i="1"/>
  <c r="I128" i="1" s="1"/>
  <c r="G127" i="1"/>
  <c r="N125" i="1"/>
  <c r="O126" i="1"/>
  <c r="J125" i="1"/>
  <c r="I125" i="1"/>
  <c r="H125" i="1"/>
  <c r="G125" i="1"/>
  <c r="P121" i="1"/>
  <c r="N121" i="1"/>
  <c r="J121" i="1"/>
  <c r="I121" i="1"/>
  <c r="H121" i="1"/>
  <c r="G121" i="1"/>
  <c r="P119" i="1"/>
  <c r="N119" i="1"/>
  <c r="J119" i="1"/>
  <c r="I119" i="1"/>
  <c r="H119" i="1"/>
  <c r="G119" i="1"/>
  <c r="P117" i="1"/>
  <c r="N117" i="1"/>
  <c r="I117" i="1"/>
  <c r="H117" i="1"/>
  <c r="G117" i="1"/>
  <c r="P115" i="1"/>
  <c r="N115" i="1"/>
  <c r="J115" i="1"/>
  <c r="I115" i="1"/>
  <c r="H115" i="1"/>
  <c r="G115" i="1"/>
  <c r="P113" i="1"/>
  <c r="N113" i="1"/>
  <c r="J113" i="1"/>
  <c r="I113" i="1"/>
  <c r="H113" i="1"/>
  <c r="G113" i="1"/>
  <c r="P111" i="1"/>
  <c r="N111" i="1"/>
  <c r="J111" i="1"/>
  <c r="I111" i="1"/>
  <c r="H111" i="1"/>
  <c r="G111" i="1"/>
  <c r="P109" i="1"/>
  <c r="N109" i="1"/>
  <c r="J109" i="1"/>
  <c r="I109" i="1"/>
  <c r="H109" i="1"/>
  <c r="G109" i="1"/>
  <c r="P107" i="1"/>
  <c r="N107" i="1"/>
  <c r="J107" i="1"/>
  <c r="I107" i="1"/>
  <c r="H107" i="1"/>
  <c r="G107" i="1"/>
  <c r="P105" i="1"/>
  <c r="N105" i="1"/>
  <c r="J105" i="1"/>
  <c r="I105" i="1"/>
  <c r="H105" i="1"/>
  <c r="G105" i="1"/>
  <c r="P103" i="1"/>
  <c r="N103" i="1"/>
  <c r="J103" i="1"/>
  <c r="I103" i="1"/>
  <c r="H103" i="1"/>
  <c r="G103" i="1"/>
  <c r="P101" i="1"/>
  <c r="N101" i="1"/>
  <c r="J101" i="1"/>
  <c r="I101" i="1"/>
  <c r="H101" i="1"/>
  <c r="G101" i="1"/>
  <c r="P99" i="1"/>
  <c r="N99" i="1"/>
  <c r="J99" i="1"/>
  <c r="I99" i="1"/>
  <c r="H99" i="1"/>
  <c r="G99" i="1"/>
  <c r="P97" i="1"/>
  <c r="N97" i="1"/>
  <c r="J97" i="1"/>
  <c r="I97" i="1"/>
  <c r="H97" i="1"/>
  <c r="G97" i="1"/>
  <c r="P95" i="1"/>
  <c r="N95" i="1"/>
  <c r="J95" i="1"/>
  <c r="I95" i="1"/>
  <c r="H95" i="1"/>
  <c r="G95" i="1"/>
  <c r="P93" i="1"/>
  <c r="N93" i="1"/>
  <c r="J93" i="1"/>
  <c r="I93" i="1"/>
  <c r="H93" i="1"/>
  <c r="G93" i="1"/>
  <c r="P91" i="1"/>
  <c r="N91" i="1"/>
  <c r="J91" i="1"/>
  <c r="I91" i="1"/>
  <c r="H91" i="1"/>
  <c r="G91" i="1"/>
  <c r="P88" i="1"/>
  <c r="N88" i="1"/>
  <c r="J88" i="1"/>
  <c r="I88" i="1"/>
  <c r="H88" i="1"/>
  <c r="G88" i="1"/>
  <c r="P86" i="1"/>
  <c r="N86" i="1"/>
  <c r="J86" i="1"/>
  <c r="I86" i="1"/>
  <c r="H86" i="1"/>
  <c r="G86" i="1"/>
  <c r="P84" i="1"/>
  <c r="N84" i="1"/>
  <c r="J84" i="1"/>
  <c r="I84" i="1"/>
  <c r="H84" i="1"/>
  <c r="G84" i="1"/>
  <c r="P82" i="1"/>
  <c r="N82" i="1"/>
  <c r="J82" i="1"/>
  <c r="I82" i="1"/>
  <c r="H82" i="1"/>
  <c r="G82" i="1"/>
  <c r="P80" i="1"/>
  <c r="N80" i="1"/>
  <c r="J80" i="1"/>
  <c r="I80" i="1"/>
  <c r="H80" i="1"/>
  <c r="G80" i="1"/>
  <c r="P78" i="1"/>
  <c r="N78" i="1"/>
  <c r="J78" i="1"/>
  <c r="I78" i="1"/>
  <c r="H78" i="1"/>
  <c r="G78" i="1"/>
  <c r="P76" i="1"/>
  <c r="N76" i="1"/>
  <c r="J76" i="1"/>
  <c r="I76" i="1"/>
  <c r="H76" i="1"/>
  <c r="G76" i="1"/>
  <c r="P74" i="1"/>
  <c r="N74" i="1"/>
  <c r="J74" i="1"/>
  <c r="I74" i="1"/>
  <c r="H74" i="1"/>
  <c r="G74" i="1"/>
  <c r="P72" i="1"/>
  <c r="N72" i="1"/>
  <c r="J72" i="1"/>
  <c r="I72" i="1"/>
  <c r="H72" i="1"/>
  <c r="G72" i="1"/>
  <c r="P67" i="1"/>
  <c r="N67" i="1"/>
  <c r="J67" i="1"/>
  <c r="I67" i="1"/>
  <c r="H67" i="1"/>
  <c r="G67" i="1"/>
  <c r="N65" i="1"/>
  <c r="J65" i="1"/>
  <c r="I65" i="1"/>
  <c r="H65" i="1"/>
  <c r="G65" i="1"/>
  <c r="P63" i="1"/>
  <c r="N63" i="1"/>
  <c r="J63" i="1"/>
  <c r="I63" i="1"/>
  <c r="H63" i="1"/>
  <c r="G63" i="1"/>
  <c r="P61" i="1"/>
  <c r="N61" i="1"/>
  <c r="J61" i="1"/>
  <c r="I61" i="1"/>
  <c r="H61" i="1"/>
  <c r="G61" i="1"/>
  <c r="P59" i="1"/>
  <c r="N59" i="1"/>
  <c r="J59" i="1"/>
  <c r="I59" i="1"/>
  <c r="H59" i="1"/>
  <c r="G59" i="1"/>
  <c r="P57" i="1"/>
  <c r="N57" i="1"/>
  <c r="J57" i="1"/>
  <c r="I57" i="1"/>
  <c r="H57" i="1"/>
  <c r="G57" i="1"/>
  <c r="N55" i="1"/>
  <c r="J55" i="1"/>
  <c r="I55" i="1"/>
  <c r="H55" i="1"/>
  <c r="G55" i="1"/>
  <c r="P53" i="1"/>
  <c r="N53" i="1"/>
  <c r="J53" i="1"/>
  <c r="I53" i="1"/>
  <c r="H53" i="1"/>
  <c r="G53" i="1"/>
  <c r="P51" i="1"/>
  <c r="N51" i="1"/>
  <c r="J51" i="1"/>
  <c r="I51" i="1"/>
  <c r="H51" i="1"/>
  <c r="G51" i="1"/>
  <c r="P49" i="1"/>
  <c r="N49" i="1"/>
  <c r="J49" i="1"/>
  <c r="I49" i="1"/>
  <c r="H49" i="1"/>
  <c r="G49" i="1"/>
  <c r="P47" i="1"/>
  <c r="N47" i="1"/>
  <c r="J47" i="1"/>
  <c r="I47" i="1"/>
  <c r="H47" i="1"/>
  <c r="G47" i="1"/>
  <c r="P45" i="1"/>
  <c r="N45" i="1"/>
  <c r="J45" i="1"/>
  <c r="I45" i="1"/>
  <c r="H45" i="1"/>
  <c r="G45" i="1"/>
  <c r="P43" i="1"/>
  <c r="N43" i="1"/>
  <c r="J43" i="1"/>
  <c r="I43" i="1"/>
  <c r="H43" i="1"/>
  <c r="G43" i="1"/>
  <c r="P41" i="1"/>
  <c r="N41" i="1"/>
  <c r="J41" i="1"/>
  <c r="I41" i="1"/>
  <c r="H41" i="1"/>
  <c r="G41" i="1"/>
  <c r="P39" i="1"/>
  <c r="N39" i="1"/>
  <c r="J39" i="1"/>
  <c r="I39" i="1"/>
  <c r="H39" i="1"/>
  <c r="G39" i="1"/>
  <c r="P37" i="1"/>
  <c r="N37" i="1"/>
  <c r="J37" i="1"/>
  <c r="I37" i="1"/>
  <c r="H37" i="1"/>
  <c r="G37" i="1"/>
  <c r="P34" i="1"/>
  <c r="N34" i="1"/>
  <c r="J34" i="1"/>
  <c r="I34" i="1"/>
  <c r="H34" i="1"/>
  <c r="G34" i="1"/>
  <c r="P32" i="1"/>
  <c r="N32" i="1"/>
  <c r="J32" i="1"/>
  <c r="I32" i="1"/>
  <c r="H32" i="1"/>
  <c r="G32" i="1"/>
  <c r="P30" i="1"/>
  <c r="N30" i="1"/>
  <c r="J30" i="1"/>
  <c r="I30" i="1"/>
  <c r="H30" i="1"/>
  <c r="G30" i="1"/>
  <c r="P28" i="1"/>
  <c r="N28" i="1"/>
  <c r="J28" i="1"/>
  <c r="I28" i="1"/>
  <c r="H28" i="1"/>
  <c r="G28" i="1"/>
  <c r="P26" i="1"/>
  <c r="N26" i="1"/>
  <c r="J26" i="1"/>
  <c r="I26" i="1"/>
  <c r="H26" i="1"/>
  <c r="G26" i="1"/>
  <c r="P22" i="1"/>
  <c r="N22" i="1"/>
  <c r="J22" i="1"/>
  <c r="I22" i="1"/>
  <c r="H22" i="1"/>
  <c r="G22" i="1"/>
  <c r="P20" i="1"/>
  <c r="N20" i="1"/>
  <c r="J20" i="1"/>
  <c r="I20" i="1"/>
  <c r="H20" i="1"/>
  <c r="G20" i="1"/>
  <c r="P18" i="1"/>
  <c r="N18" i="1"/>
  <c r="J18" i="1"/>
  <c r="I18" i="1"/>
  <c r="H18" i="1"/>
  <c r="G18" i="1"/>
  <c r="R7" i="1"/>
  <c r="R6" i="1"/>
  <c r="C2" i="1"/>
  <c r="C4" i="1" s="1"/>
  <c r="B224" i="1" s="1"/>
  <c r="J130" i="1" l="1"/>
  <c r="K130" i="1"/>
  <c r="J145" i="1"/>
  <c r="K145" i="1"/>
  <c r="J321" i="1"/>
  <c r="K321" i="1"/>
  <c r="J331" i="1"/>
  <c r="K331" i="1"/>
  <c r="J333" i="1"/>
  <c r="K333" i="1"/>
  <c r="J335" i="1"/>
  <c r="K335" i="1"/>
  <c r="J337" i="1"/>
  <c r="K337" i="1"/>
  <c r="J339" i="1"/>
  <c r="K339" i="1"/>
  <c r="J341" i="1"/>
  <c r="K341" i="1"/>
  <c r="J343" i="1"/>
  <c r="K343" i="1"/>
  <c r="J345" i="1"/>
  <c r="K345" i="1"/>
  <c r="J347" i="1"/>
  <c r="K347" i="1"/>
  <c r="J349" i="1"/>
  <c r="K349" i="1"/>
  <c r="J351" i="1"/>
  <c r="K351" i="1"/>
  <c r="J353" i="1"/>
  <c r="K353" i="1"/>
  <c r="J355" i="1"/>
  <c r="K355" i="1"/>
  <c r="J357" i="1"/>
  <c r="K357" i="1"/>
  <c r="J359" i="1"/>
  <c r="K359" i="1"/>
  <c r="J361" i="1"/>
  <c r="K361" i="1"/>
  <c r="J363" i="1"/>
  <c r="K363" i="1"/>
  <c r="J365" i="1"/>
  <c r="K365" i="1"/>
  <c r="J367" i="1"/>
  <c r="K367" i="1"/>
  <c r="J369" i="1"/>
  <c r="K369" i="1"/>
  <c r="J132" i="1"/>
  <c r="K132" i="1"/>
  <c r="J323" i="1"/>
  <c r="K323" i="1"/>
  <c r="J325" i="1"/>
  <c r="K325" i="1"/>
  <c r="J329" i="1"/>
  <c r="K329" i="1"/>
  <c r="G319" i="1"/>
  <c r="I319" i="1"/>
  <c r="H319" i="1"/>
  <c r="J319" i="1"/>
  <c r="P138" i="1"/>
  <c r="N151" i="1"/>
  <c r="O151" i="1"/>
  <c r="N153" i="1"/>
  <c r="O153" i="1"/>
  <c r="N155" i="1"/>
  <c r="O155" i="1"/>
  <c r="N157" i="1"/>
  <c r="O157" i="1"/>
  <c r="N165" i="1"/>
  <c r="O165" i="1"/>
  <c r="N171" i="1"/>
  <c r="O171" i="1"/>
  <c r="N333" i="1"/>
  <c r="O333" i="1"/>
  <c r="N337" i="1"/>
  <c r="O337" i="1"/>
  <c r="N341" i="1"/>
  <c r="O341" i="1"/>
  <c r="N345" i="1"/>
  <c r="O345" i="1"/>
  <c r="N349" i="1"/>
  <c r="O349" i="1"/>
  <c r="N353" i="1"/>
  <c r="O353" i="1"/>
  <c r="N357" i="1"/>
  <c r="O357" i="1"/>
  <c r="N361" i="1"/>
  <c r="O361" i="1"/>
  <c r="N365" i="1"/>
  <c r="O365" i="1"/>
  <c r="N369" i="1"/>
  <c r="O369" i="1"/>
  <c r="N130" i="1"/>
  <c r="O130" i="1"/>
  <c r="N132" i="1"/>
  <c r="O132" i="1"/>
  <c r="N134" i="1"/>
  <c r="O134" i="1"/>
  <c r="N138" i="1"/>
  <c r="O138" i="1"/>
  <c r="N140" i="1"/>
  <c r="O140" i="1"/>
  <c r="N142" i="1"/>
  <c r="O142" i="1"/>
  <c r="N145" i="1"/>
  <c r="O145" i="1"/>
  <c r="N147" i="1"/>
  <c r="O147" i="1"/>
  <c r="N149" i="1"/>
  <c r="O149" i="1"/>
  <c r="N159" i="1"/>
  <c r="O159" i="1"/>
  <c r="N161" i="1"/>
  <c r="O161" i="1"/>
  <c r="N323" i="1"/>
  <c r="O323" i="1"/>
  <c r="N331" i="1"/>
  <c r="O331" i="1"/>
  <c r="N335" i="1"/>
  <c r="O335" i="1"/>
  <c r="N339" i="1"/>
  <c r="O339" i="1"/>
  <c r="N343" i="1"/>
  <c r="O343" i="1"/>
  <c r="N347" i="1"/>
  <c r="O347" i="1"/>
  <c r="N351" i="1"/>
  <c r="O351" i="1"/>
  <c r="N355" i="1"/>
  <c r="O355" i="1"/>
  <c r="N359" i="1"/>
  <c r="O359" i="1"/>
  <c r="N363" i="1"/>
  <c r="O363" i="1"/>
  <c r="N367" i="1"/>
  <c r="O367" i="1"/>
  <c r="P155" i="1"/>
  <c r="N136" i="1"/>
  <c r="P153" i="1"/>
  <c r="B15" i="1"/>
  <c r="B14" i="1"/>
  <c r="B18" i="1"/>
  <c r="B19" i="1"/>
  <c r="B22" i="1"/>
  <c r="P313" i="1"/>
  <c r="P136" i="1"/>
  <c r="G163" i="1"/>
  <c r="F474" i="1"/>
  <c r="H479" i="1" s="1"/>
  <c r="N313" i="1"/>
  <c r="N173" i="1"/>
  <c r="P173" i="1"/>
  <c r="N440" i="1"/>
  <c r="N399" i="1" s="1"/>
  <c r="N317" i="1"/>
  <c r="G317" i="1"/>
  <c r="P317" i="1"/>
  <c r="J315" i="1"/>
  <c r="H315" i="1"/>
  <c r="J313" i="1"/>
  <c r="J311" i="1"/>
  <c r="I313" i="1"/>
  <c r="P315" i="1"/>
  <c r="F315" i="1"/>
  <c r="I315" i="1"/>
  <c r="G315" i="1"/>
  <c r="H313" i="1"/>
  <c r="G313" i="1"/>
  <c r="F313" i="1"/>
  <c r="I311" i="1"/>
  <c r="G311" i="1"/>
  <c r="F311" i="1"/>
  <c r="G308" i="1"/>
  <c r="G246" i="1" s="1"/>
  <c r="G327" i="1"/>
  <c r="J327" i="1"/>
  <c r="N327" i="1"/>
  <c r="P327" i="1"/>
  <c r="J317" i="1"/>
  <c r="I317" i="1"/>
  <c r="H317" i="1"/>
  <c r="F308" i="1"/>
  <c r="F309" i="1" s="1"/>
  <c r="F317" i="1"/>
  <c r="N175" i="1"/>
  <c r="P175" i="1"/>
  <c r="I175" i="1"/>
  <c r="G169" i="1"/>
  <c r="N167" i="1"/>
  <c r="I167" i="1"/>
  <c r="G167" i="1"/>
  <c r="P159" i="1"/>
  <c r="P151" i="1"/>
  <c r="P149" i="1"/>
  <c r="P142" i="1"/>
  <c r="I136" i="1"/>
  <c r="P134" i="1"/>
  <c r="G175" i="1"/>
  <c r="I173" i="1"/>
  <c r="P171" i="1"/>
  <c r="N169" i="1"/>
  <c r="P169" i="1"/>
  <c r="I169" i="1"/>
  <c r="P167" i="1"/>
  <c r="P165" i="1"/>
  <c r="N163" i="1"/>
  <c r="P163" i="1"/>
  <c r="I163" i="1"/>
  <c r="P161" i="1"/>
  <c r="G159" i="1"/>
  <c r="P157" i="1"/>
  <c r="I155" i="1"/>
  <c r="G151" i="1"/>
  <c r="I151" i="1"/>
  <c r="F475" i="1"/>
  <c r="F476" i="1" s="1"/>
  <c r="P147" i="1"/>
  <c r="P140" i="1"/>
  <c r="J69" i="1"/>
  <c r="G69" i="1"/>
  <c r="G136" i="1"/>
  <c r="N128" i="1"/>
  <c r="P128" i="1"/>
  <c r="G128" i="1"/>
  <c r="P15" i="1"/>
  <c r="H15" i="1"/>
  <c r="N15" i="1"/>
  <c r="B23" i="1"/>
  <c r="B72" i="1"/>
  <c r="B73" i="1"/>
  <c r="B76" i="1"/>
  <c r="B77" i="1"/>
  <c r="B80" i="1"/>
  <c r="B81" i="1"/>
  <c r="B84" i="1"/>
  <c r="B85" i="1"/>
  <c r="B88" i="1"/>
  <c r="B90" i="1"/>
  <c r="B93" i="1"/>
  <c r="B94" i="1"/>
  <c r="B97" i="1"/>
  <c r="B98" i="1"/>
  <c r="B101" i="1"/>
  <c r="B102" i="1"/>
  <c r="B105" i="1"/>
  <c r="B106" i="1"/>
  <c r="B109" i="1"/>
  <c r="B110" i="1"/>
  <c r="B113" i="1"/>
  <c r="B114" i="1"/>
  <c r="B117" i="1"/>
  <c r="B118" i="1"/>
  <c r="B121" i="1"/>
  <c r="B122" i="1"/>
  <c r="B123" i="1"/>
  <c r="N126" i="1"/>
  <c r="G126" i="1"/>
  <c r="N185" i="1"/>
  <c r="G185" i="1"/>
  <c r="B187" i="1"/>
  <c r="B188" i="1"/>
  <c r="B191" i="1"/>
  <c r="B192" i="1"/>
  <c r="B195" i="1"/>
  <c r="B196" i="1"/>
  <c r="B199" i="1"/>
  <c r="B200" i="1"/>
  <c r="B203" i="1"/>
  <c r="B204" i="1"/>
  <c r="B207" i="1"/>
  <c r="B208" i="1"/>
  <c r="B211" i="1"/>
  <c r="B212" i="1"/>
  <c r="B215" i="1"/>
  <c r="B216" i="1"/>
  <c r="B219" i="1"/>
  <c r="B220" i="1"/>
  <c r="B223" i="1"/>
  <c r="B479" i="1"/>
  <c r="B477" i="1"/>
  <c r="B474" i="1"/>
  <c r="B473" i="1"/>
  <c r="B470" i="1"/>
  <c r="B460" i="1"/>
  <c r="B458" i="1"/>
  <c r="B456" i="1"/>
  <c r="B454" i="1"/>
  <c r="B452" i="1"/>
  <c r="B450" i="1"/>
  <c r="B448" i="1"/>
  <c r="B446" i="1"/>
  <c r="B444" i="1"/>
  <c r="B442" i="1"/>
  <c r="B398" i="1"/>
  <c r="B396" i="1"/>
  <c r="B394" i="1"/>
  <c r="B392" i="1"/>
  <c r="B390" i="1"/>
  <c r="B388" i="1"/>
  <c r="B386" i="1"/>
  <c r="B384" i="1"/>
  <c r="B382" i="1"/>
  <c r="B380" i="1"/>
  <c r="B378" i="1"/>
  <c r="B476" i="1"/>
  <c r="B468" i="1"/>
  <c r="B459" i="1"/>
  <c r="B455" i="1"/>
  <c r="B451" i="1"/>
  <c r="B447" i="1"/>
  <c r="B443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397" i="1"/>
  <c r="B393" i="1"/>
  <c r="B389" i="1"/>
  <c r="B385" i="1"/>
  <c r="B381" i="1"/>
  <c r="B377" i="1"/>
  <c r="B471" i="1"/>
  <c r="B467" i="1"/>
  <c r="B453" i="1"/>
  <c r="B445" i="1"/>
  <c r="B399" i="1"/>
  <c r="B391" i="1"/>
  <c r="B383" i="1"/>
  <c r="B368" i="1"/>
  <c r="B367" i="1"/>
  <c r="B364" i="1"/>
  <c r="B363" i="1"/>
  <c r="B360" i="1"/>
  <c r="B359" i="1"/>
  <c r="B356" i="1"/>
  <c r="B355" i="1"/>
  <c r="B352" i="1"/>
  <c r="B351" i="1"/>
  <c r="B348" i="1"/>
  <c r="B347" i="1"/>
  <c r="B344" i="1"/>
  <c r="B343" i="1"/>
  <c r="B340" i="1"/>
  <c r="B339" i="1"/>
  <c r="B336" i="1"/>
  <c r="B335" i="1"/>
  <c r="B332" i="1"/>
  <c r="B331" i="1"/>
  <c r="B328" i="1"/>
  <c r="B327" i="1"/>
  <c r="B324" i="1"/>
  <c r="B323" i="1"/>
  <c r="B320" i="1"/>
  <c r="B478" i="1"/>
  <c r="B475" i="1"/>
  <c r="B469" i="1"/>
  <c r="B457" i="1"/>
  <c r="B400" i="1"/>
  <c r="B395" i="1"/>
  <c r="B369" i="1"/>
  <c r="B365" i="1"/>
  <c r="B361" i="1"/>
  <c r="B357" i="1"/>
  <c r="B353" i="1"/>
  <c r="B349" i="1"/>
  <c r="B345" i="1"/>
  <c r="B341" i="1"/>
  <c r="B337" i="1"/>
  <c r="B333" i="1"/>
  <c r="B329" i="1"/>
  <c r="B325" i="1"/>
  <c r="B321" i="1"/>
  <c r="B318" i="1"/>
  <c r="B317" i="1"/>
  <c r="B314" i="1"/>
  <c r="B313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366" i="1"/>
  <c r="B362" i="1"/>
  <c r="B358" i="1"/>
  <c r="B354" i="1"/>
  <c r="B350" i="1"/>
  <c r="B346" i="1"/>
  <c r="B342" i="1"/>
  <c r="B338" i="1"/>
  <c r="B334" i="1"/>
  <c r="B330" i="1"/>
  <c r="B326" i="1"/>
  <c r="B322" i="1"/>
  <c r="B319" i="1"/>
  <c r="B315" i="1"/>
  <c r="B311" i="1"/>
  <c r="B248" i="1"/>
  <c r="B247" i="1"/>
  <c r="B246" i="1"/>
  <c r="B245" i="1"/>
  <c r="B242" i="1"/>
  <c r="B241" i="1"/>
  <c r="B238" i="1"/>
  <c r="B237" i="1"/>
  <c r="B234" i="1"/>
  <c r="B233" i="1"/>
  <c r="B230" i="1"/>
  <c r="B229" i="1"/>
  <c r="B226" i="1"/>
  <c r="B225" i="1"/>
  <c r="B222" i="1"/>
  <c r="B221" i="1"/>
  <c r="B218" i="1"/>
  <c r="B217" i="1"/>
  <c r="B214" i="1"/>
  <c r="B213" i="1"/>
  <c r="B210" i="1"/>
  <c r="B209" i="1"/>
  <c r="B206" i="1"/>
  <c r="B205" i="1"/>
  <c r="B202" i="1"/>
  <c r="B201" i="1"/>
  <c r="B198" i="1"/>
  <c r="B197" i="1"/>
  <c r="B194" i="1"/>
  <c r="B193" i="1"/>
  <c r="B190" i="1"/>
  <c r="B189" i="1"/>
  <c r="B186" i="1"/>
  <c r="B185" i="1"/>
  <c r="B184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0" i="1"/>
  <c r="B119" i="1"/>
  <c r="B116" i="1"/>
  <c r="B115" i="1"/>
  <c r="B112" i="1"/>
  <c r="B111" i="1"/>
  <c r="B108" i="1"/>
  <c r="B107" i="1"/>
  <c r="B104" i="1"/>
  <c r="B103" i="1"/>
  <c r="B100" i="1"/>
  <c r="B99" i="1"/>
  <c r="B96" i="1"/>
  <c r="B95" i="1"/>
  <c r="B92" i="1"/>
  <c r="B91" i="1"/>
  <c r="B87" i="1"/>
  <c r="B86" i="1"/>
  <c r="B83" i="1"/>
  <c r="B82" i="1"/>
  <c r="B79" i="1"/>
  <c r="B78" i="1"/>
  <c r="B75" i="1"/>
  <c r="B74" i="1"/>
  <c r="B71" i="1"/>
  <c r="B69" i="1"/>
  <c r="B68" i="1"/>
  <c r="B67" i="1"/>
  <c r="B64" i="1"/>
  <c r="B63" i="1"/>
  <c r="B60" i="1"/>
  <c r="B59" i="1"/>
  <c r="B56" i="1"/>
  <c r="B55" i="1"/>
  <c r="B52" i="1"/>
  <c r="B51" i="1"/>
  <c r="B48" i="1"/>
  <c r="B47" i="1"/>
  <c r="B44" i="1"/>
  <c r="B43" i="1"/>
  <c r="B40" i="1"/>
  <c r="B39" i="1"/>
  <c r="B36" i="1"/>
  <c r="B34" i="1"/>
  <c r="B31" i="1"/>
  <c r="B30" i="1"/>
  <c r="B27" i="1"/>
  <c r="B26" i="1"/>
  <c r="B24" i="1"/>
  <c r="B21" i="1"/>
  <c r="B20" i="1"/>
  <c r="B17" i="1"/>
  <c r="B316" i="1"/>
  <c r="B312" i="1"/>
  <c r="B244" i="1"/>
  <c r="B243" i="1"/>
  <c r="B240" i="1"/>
  <c r="B239" i="1"/>
  <c r="B236" i="1"/>
  <c r="B235" i="1"/>
  <c r="B232" i="1"/>
  <c r="B231" i="1"/>
  <c r="B228" i="1"/>
  <c r="B227" i="1"/>
  <c r="B449" i="1"/>
  <c r="B387" i="1"/>
  <c r="G15" i="1"/>
  <c r="I15" i="1"/>
  <c r="J15" i="1"/>
  <c r="B25" i="1"/>
  <c r="B28" i="1"/>
  <c r="B29" i="1"/>
  <c r="B32" i="1"/>
  <c r="B33" i="1"/>
  <c r="B37" i="1"/>
  <c r="B38" i="1"/>
  <c r="B41" i="1"/>
  <c r="B42" i="1"/>
  <c r="B45" i="1"/>
  <c r="B46" i="1"/>
  <c r="B49" i="1"/>
  <c r="B50" i="1"/>
  <c r="B53" i="1"/>
  <c r="B54" i="1"/>
  <c r="B57" i="1"/>
  <c r="B58" i="1"/>
  <c r="B61" i="1"/>
  <c r="B62" i="1"/>
  <c r="B65" i="1"/>
  <c r="B66" i="1"/>
  <c r="H126" i="1"/>
  <c r="J126" i="1"/>
  <c r="I126" i="1"/>
  <c r="P126" i="1"/>
  <c r="H128" i="1"/>
  <c r="J128" i="1"/>
  <c r="H134" i="1"/>
  <c r="J134" i="1"/>
  <c r="H136" i="1"/>
  <c r="J136" i="1"/>
  <c r="H138" i="1"/>
  <c r="J138" i="1"/>
  <c r="H140" i="1"/>
  <c r="J140" i="1"/>
  <c r="H142" i="1"/>
  <c r="J142" i="1"/>
  <c r="H147" i="1"/>
  <c r="J147" i="1"/>
  <c r="H149" i="1"/>
  <c r="J149" i="1"/>
  <c r="H151" i="1"/>
  <c r="J151" i="1"/>
  <c r="H153" i="1"/>
  <c r="J153" i="1"/>
  <c r="H155" i="1"/>
  <c r="J155" i="1"/>
  <c r="H157" i="1"/>
  <c r="J157" i="1"/>
  <c r="H159" i="1"/>
  <c r="J159" i="1"/>
  <c r="H161" i="1"/>
  <c r="J161" i="1"/>
  <c r="H163" i="1"/>
  <c r="J163" i="1"/>
  <c r="H165" i="1"/>
  <c r="J165" i="1"/>
  <c r="H167" i="1"/>
  <c r="J167" i="1"/>
  <c r="H169" i="1"/>
  <c r="J169" i="1"/>
  <c r="H171" i="1"/>
  <c r="J171" i="1"/>
  <c r="H173" i="1"/>
  <c r="J173" i="1"/>
  <c r="H175" i="1"/>
  <c r="J175" i="1"/>
  <c r="I185" i="1"/>
  <c r="P185" i="1"/>
  <c r="F185" i="1"/>
  <c r="H185" i="1"/>
  <c r="J185" i="1"/>
  <c r="P311" i="1"/>
  <c r="N308" i="1"/>
  <c r="H311" i="1"/>
  <c r="N311" i="1"/>
  <c r="N315" i="1"/>
  <c r="N319" i="1"/>
  <c r="N321" i="1"/>
  <c r="N325" i="1"/>
  <c r="N329" i="1"/>
  <c r="F470" i="1"/>
  <c r="G474" i="1"/>
  <c r="G475" i="1" s="1"/>
  <c r="G468" i="1"/>
  <c r="G478" i="1"/>
  <c r="O400" i="1"/>
  <c r="O247" i="1" l="1"/>
  <c r="O309" i="1"/>
  <c r="H309" i="1"/>
  <c r="J400" i="1"/>
  <c r="N400" i="1"/>
  <c r="F477" i="1"/>
  <c r="I400" i="1"/>
  <c r="P309" i="1"/>
  <c r="J247" i="1"/>
  <c r="I309" i="1"/>
  <c r="J309" i="1"/>
  <c r="I247" i="1"/>
  <c r="G309" i="1"/>
  <c r="F246" i="1"/>
  <c r="J123" i="1"/>
  <c r="I69" i="1"/>
  <c r="P123" i="1"/>
  <c r="P69" i="1"/>
  <c r="I123" i="1"/>
  <c r="G123" i="1"/>
  <c r="H123" i="1"/>
  <c r="G400" i="1"/>
  <c r="F400" i="1"/>
  <c r="H400" i="1"/>
  <c r="N309" i="1"/>
  <c r="P247" i="1"/>
  <c r="N69" i="1"/>
  <c r="N123" i="1"/>
  <c r="H247" i="1" l="1"/>
  <c r="G477" i="1"/>
  <c r="G247" i="1"/>
  <c r="F247" i="1"/>
  <c r="H69" i="1"/>
  <c r="H478" i="1"/>
  <c r="H474" i="1"/>
  <c r="H470" i="1"/>
  <c r="L479" i="1" l="1"/>
  <c r="K479" i="1"/>
  <c r="I479" i="1"/>
  <c r="I475" i="1"/>
  <c r="J479" i="1"/>
  <c r="H468" i="1"/>
  <c r="I469" i="1" l="1"/>
  <c r="I477" i="1" l="1"/>
  <c r="I474" i="1"/>
  <c r="I478" i="1"/>
  <c r="I470" i="1"/>
  <c r="J475" i="1" l="1"/>
  <c r="H475" i="1"/>
  <c r="J469" i="1"/>
  <c r="J476" i="1" l="1"/>
  <c r="H476" i="1"/>
  <c r="I476" i="1"/>
  <c r="H477" i="1"/>
  <c r="J478" i="1"/>
  <c r="J477" i="1"/>
  <c r="J474" i="1"/>
  <c r="K475" i="1" s="1"/>
  <c r="J470" i="1"/>
  <c r="L476" i="1" l="1"/>
  <c r="K469" i="1"/>
  <c r="K476" i="1"/>
  <c r="J468" i="1"/>
  <c r="K478" i="1" l="1"/>
  <c r="K477" i="1"/>
  <c r="K470" i="1"/>
</calcChain>
</file>

<file path=xl/sharedStrings.xml><?xml version="1.0" encoding="utf-8"?>
<sst xmlns="http://schemas.openxmlformats.org/spreadsheetml/2006/main" count="1652" uniqueCount="673">
  <si>
    <t>Код раздела</t>
  </si>
  <si>
    <t>Код МО</t>
  </si>
  <si>
    <t>Цветовые обозначения ячеек:</t>
  </si>
  <si>
    <t>VI Труд</t>
  </si>
  <si>
    <t xml:space="preserve">Зимовниковский район         </t>
  </si>
  <si>
    <r>
      <t xml:space="preserve">Ячейки, отмеченные </t>
    </r>
    <r>
      <rPr>
        <b/>
        <sz val="12"/>
        <color rgb="FF000000"/>
        <rFont val="Times New Roman"/>
      </rPr>
      <t>голубым</t>
    </r>
    <r>
      <rPr>
        <sz val="12"/>
        <color rgb="FF000000"/>
        <rFont val="Times New Roman"/>
      </rPr>
      <t xml:space="preserve"> цветом</t>
    </r>
  </si>
  <si>
    <t>Доступные для заполнения МО ячейки</t>
  </si>
  <si>
    <r>
      <t xml:space="preserve">Ячейки, отмеченные </t>
    </r>
    <r>
      <rPr>
        <b/>
        <sz val="12"/>
        <rFont val="Times New Roman"/>
      </rPr>
      <t>белым</t>
    </r>
    <r>
      <rPr>
        <sz val="12"/>
        <rFont val="Times New Roman"/>
      </rPr>
      <t xml:space="preserve"> цветом</t>
    </r>
  </si>
  <si>
    <t>Недоступные для заполнения МО ячейки</t>
  </si>
  <si>
    <t>1.</t>
  </si>
  <si>
    <t>Свод основных финансовых показателей по полному кругу предприятий</t>
  </si>
  <si>
    <t>2.</t>
  </si>
  <si>
    <t>Показатели труда по бюджетообразующим предприятиям</t>
  </si>
  <si>
    <t>Введенные данные соответствуют вычислениям</t>
  </si>
  <si>
    <t>3.</t>
  </si>
  <si>
    <t>Показатели труда сельским и городским поселениям на территории района</t>
  </si>
  <si>
    <t>Введенные данные не соответствуют вычислениям</t>
  </si>
  <si>
    <t>4.</t>
  </si>
  <si>
    <t>Расчет доходов для определения налогового потенциала по налогу на доходы физических лиц</t>
  </si>
  <si>
    <r>
      <t xml:space="preserve">Ячейки, отмеченные </t>
    </r>
    <r>
      <rPr>
        <b/>
        <sz val="12"/>
        <color rgb="FF000000"/>
        <rFont val="Times New Roman"/>
      </rPr>
      <t>иным</t>
    </r>
    <r>
      <rPr>
        <sz val="12"/>
        <color rgb="FF000000"/>
        <rFont val="Times New Roman"/>
      </rPr>
      <t xml:space="preserve"> цветом</t>
    </r>
  </si>
  <si>
    <t>Создают удобство для восприятия (недоступны для заполнения)</t>
  </si>
  <si>
    <t>Таблица 1</t>
  </si>
  <si>
    <t xml:space="preserve">Свод основных финансовых показателей по полному кругу предприятий  </t>
  </si>
  <si>
    <t>Код</t>
  </si>
  <si>
    <t>Код для Excel (поисковый)</t>
  </si>
  <si>
    <t>Код показателя</t>
  </si>
  <si>
    <t>Показатели</t>
  </si>
  <si>
    <t>Единица измерения</t>
  </si>
  <si>
    <t>отчет</t>
  </si>
  <si>
    <t>оценка</t>
  </si>
  <si>
    <t>прогноз</t>
  </si>
  <si>
    <t>янв.-март</t>
  </si>
  <si>
    <t>Численность работников - всего</t>
  </si>
  <si>
    <t>чел.</t>
  </si>
  <si>
    <t>Вводится вручную исполнителем или вычисляется автоматически на основе введеных данных по всем видам экономической деятельности</t>
  </si>
  <si>
    <t xml:space="preserve">Темп к предыдущему году </t>
  </si>
  <si>
    <t>%</t>
  </si>
  <si>
    <t>х</t>
  </si>
  <si>
    <t>в т.ч. по видам экономической деятельности 
(справочно: сумма по видам деятельности в сравнении с "Численность работников - всего")</t>
  </si>
  <si>
    <t>сельское, лесное хозяйство, охота, 
рыболовство и рыбоводство</t>
  </si>
  <si>
    <t>Вводится вручную исполнителем или вычисляется автоматически на основе введеных данных об основных отрослях сельского хозяйства</t>
  </si>
  <si>
    <t>из них растениеводство и животноводство, охота и предоставление соответствующих услуг в этих областях</t>
  </si>
  <si>
    <t xml:space="preserve">         рыболовство,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</si>
  <si>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</si>
  <si>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</si>
  <si>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</si>
  <si>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</si>
  <si>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</si>
  <si>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</si>
  <si>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Вводится вручную исполнителем или вычисляется автоматически на основе введеных данных об основных видах торговли</t>
  </si>
  <si>
    <t xml:space="preserve">   из них:</t>
  </si>
  <si>
    <t>торговля оптовая, кроме оптовой торговли автотранспортными средствами и мотоциклами</t>
  </si>
  <si>
    <t>торговля розничная, кроме торговли автотранспортными средствами и мотоциклами</t>
  </si>
  <si>
    <t>транспортировка и хранение</t>
  </si>
  <si>
    <t>деятельность гостиниц и предприятий 
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</si>
  <si>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</si>
  <si>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</si>
  <si>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</si>
  <si>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</si>
  <si>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
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</si>
  <si>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</si>
  <si>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</si>
  <si>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</si>
  <si>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</si>
  <si>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</si>
  <si>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Среднегодовая численность работающих во всех организациях муниципальной формы собственности</t>
  </si>
  <si>
    <t xml:space="preserve">Среднегодовая численность работников органов местного самоуправления </t>
  </si>
  <si>
    <t>Среднемесячная начисленная заработная плата</t>
  </si>
  <si>
    <t>рублей</t>
  </si>
  <si>
    <t>Рассчитывается на основе введенных данных о фондах заработной платы и общей численности работников</t>
  </si>
  <si>
    <t xml:space="preserve">   в том числе:</t>
  </si>
  <si>
    <t>рыболовство, рыбоводство</t>
  </si>
  <si>
    <t>деятельность в области здравоохранения и 
социальных услуг</t>
  </si>
  <si>
    <t>Среднемесячная зарплата работающих во всех организациях  муниципальной формы собственности</t>
  </si>
  <si>
    <t xml:space="preserve">Среднемесячная зарплата работников органов местного самоуправления </t>
  </si>
  <si>
    <t>Фонд зарплаты по территории всего (без выплат социального характера)</t>
  </si>
  <si>
    <t>тыс.руб.</t>
  </si>
  <si>
    <t>в т.ч. по видам экономической деятельности 
(справочно: сумма по видам деятельности в сравнении с "Фонд зарплаты по территории всего ")</t>
  </si>
  <si>
    <t>Рассчитывается на основе введенных данных о средней заработной плате и общей численности работников</t>
  </si>
  <si>
    <t>Фонд зарплаты работающих во всех организациях   муниципальной формы собственности</t>
  </si>
  <si>
    <t xml:space="preserve">Фонд зарплаты работников органов местного самоуправления </t>
  </si>
  <si>
    <t>*отчитывающиеся в органы государственной статистики</t>
  </si>
  <si>
    <t>Таблица 2</t>
  </si>
  <si>
    <t>При заполнении вместо "Бюджетообразующее предприятие N" указать форму собственности предприятия и его название. Например: ООО "Амилко" или Миллеровский филиал ОАО "Астон".</t>
  </si>
  <si>
    <t>Среднесписочная численность работников - итого</t>
  </si>
  <si>
    <t>человек</t>
  </si>
  <si>
    <t xml:space="preserve">     Темп к предыдущему году </t>
  </si>
  <si>
    <t>Бюджетообразующее предприятие 12</t>
  </si>
  <si>
    <t>Бюджетообразующее предприятие 13</t>
  </si>
  <si>
    <t>Бюджетообразующее предприятие 14</t>
  </si>
  <si>
    <t>Бюджетообразующее предприятие 15</t>
  </si>
  <si>
    <t>Бюджетообразующее предприятие 16</t>
  </si>
  <si>
    <t>Бюджетообразующее предприятие 17</t>
  </si>
  <si>
    <t>Бюджетообразующее предприятие 18</t>
  </si>
  <si>
    <t>Бюджетообразующее предприятие 19</t>
  </si>
  <si>
    <t>Бюджетообразующее предприятие 20</t>
  </si>
  <si>
    <t>Бюджетообразующее предприятие 21</t>
  </si>
  <si>
    <t>Бюджетообразующее предприятие 22</t>
  </si>
  <si>
    <t>Бюджетообразующее предприятие 23</t>
  </si>
  <si>
    <t>Бюджетообразующее предприятие 24</t>
  </si>
  <si>
    <t>Бюджетообразующее предприятие 25</t>
  </si>
  <si>
    <t>Бюджетообразующее предприятие 26</t>
  </si>
  <si>
    <t>Бюджетообразующее предприятие 27</t>
  </si>
  <si>
    <t>Бюджетообразующее предприятие 28</t>
  </si>
  <si>
    <t>Бюджетообразующее предприятие 29</t>
  </si>
  <si>
    <t>Бюджетообразующее предприятие 30</t>
  </si>
  <si>
    <t>Среднемесячная зарплата  (средняя по бюджетообразующим предприятиям)</t>
  </si>
  <si>
    <t>Фонд заработной платы - итого</t>
  </si>
  <si>
    <t>Таблица 3</t>
  </si>
  <si>
    <t>(заполняется для муниципальных районов)</t>
  </si>
  <si>
    <t xml:space="preserve">Среднесписочная численность работников по району - всего: </t>
  </si>
  <si>
    <t>Важно!!! При заполнении данных по поселениям использовать порядок указания поселений согласно справочнику</t>
  </si>
  <si>
    <t>в т.ч. по каждому поселению в алфавитном порядке…</t>
  </si>
  <si>
    <t xml:space="preserve"> - Лист Справочник поселений</t>
  </si>
  <si>
    <t>Верхнесеребряковское</t>
  </si>
  <si>
    <t>Гашунское</t>
  </si>
  <si>
    <t>Глубочанское</t>
  </si>
  <si>
    <t>При заполнении вместо "Сельское поселение N" указать названия сельского поселения в алфавитном порядке в соответствии со списком на листе "Справочник поселений".</t>
  </si>
  <si>
    <t>Зимовниковское</t>
  </si>
  <si>
    <t>Камышевское</t>
  </si>
  <si>
    <t>Кировское</t>
  </si>
  <si>
    <t>Кутейниковское</t>
  </si>
  <si>
    <t>Ленинское</t>
  </si>
  <si>
    <t>Мокрогашунское</t>
  </si>
  <si>
    <t>Савоськинское</t>
  </si>
  <si>
    <t>Северное</t>
  </si>
  <si>
    <t>Сельское поселение 12</t>
  </si>
  <si>
    <t>Сельское поселение 13</t>
  </si>
  <si>
    <t>Сельское поселение 14</t>
  </si>
  <si>
    <t>Сельское поселение 15</t>
  </si>
  <si>
    <t>Сельское поселение 16</t>
  </si>
  <si>
    <t>Сельское поселение 17</t>
  </si>
  <si>
    <t>Сельское поселение 18</t>
  </si>
  <si>
    <t>Сельское поселение 19</t>
  </si>
  <si>
    <t>Среднемесячная зарплата в среднем по району:</t>
  </si>
  <si>
    <t>в т.ч. по каждому поселению (в алфавитном порядке)</t>
  </si>
  <si>
    <t>Сумма фонда заработной платы всего по району</t>
  </si>
  <si>
    <t>в т.ч. по каждому поселению (в алфавитном порядке)                                                        (Справочно: сумма фонда заработной платы всего по району в сравнении с показателем "Фонд зарплаты по территории всего (без выплат социального характера)")</t>
  </si>
  <si>
    <t>Рассчитывается на основе введенных данных о среднемесячной заработной плате и среднесписочной численности работников по каждому поселнию</t>
  </si>
  <si>
    <t>Таблица 4</t>
  </si>
  <si>
    <t>Расчет доходов для определения налогового потенциала   по налогу на доходы физических лиц (рассчитывается с участием отдела финансов территории)</t>
  </si>
  <si>
    <t>Налог на доходы физических лиц в консолидированный бюджет территории</t>
  </si>
  <si>
    <t>Темп к предыдущему периоду</t>
  </si>
  <si>
    <t>Сумма доходов для расчета налогового потенциала по НДФЛ</t>
  </si>
  <si>
    <t>Оценочные и прогнозные значения либо могут быть введены исполнителем самостоятельно, либо рассчитываются на основании данных о Фонде заработной платы и удельном весе ФЗП в общей сумме доходов за 2021 год</t>
  </si>
  <si>
    <r>
      <t xml:space="preserve">Фонд заработной платы* 
</t>
    </r>
    <r>
      <rPr>
        <sz val="12"/>
        <rFont val="Times New Roman"/>
      </rPr>
      <t>*Фонд заработной платы должен соответствовать фонду в таблице 1 и таблице 3 данного раздела</t>
    </r>
  </si>
  <si>
    <r>
      <rPr>
        <b/>
        <i/>
        <sz val="12"/>
        <rFont val="Times New Roman"/>
      </rPr>
      <t xml:space="preserve">Справочно: </t>
    </r>
    <r>
      <rPr>
        <i/>
        <sz val="12"/>
        <rFont val="Times New Roman"/>
      </rPr>
      <t>"Фонд зарплаты по территории всего (без выплат социального характера") из таблицы 1</t>
    </r>
  </si>
  <si>
    <t>Удельный вес фонда заработной платы в общей сумме доходов для расчета налогового потенциала по НДФЛ</t>
  </si>
  <si>
    <t>Сумма прочих доходов включающая: денежное довольствие военнослужащих и приравненных к ним категорий, а также все виды прочих доходов, полученных физическими лицами в соответствии со ст. 208 гл.23 Налогового кодекса РФ ч. 2</t>
  </si>
  <si>
    <t>Значения либо вводятся исполнителем, либо рассчитываются автоматически как разница между суммой доходов для расчета налогового потенциала по НДФЛ и ФЗП</t>
  </si>
  <si>
    <t>Удельный вес прочих доходов в общей сумме доходов для расчета налогового потенциала по налогу на доходы физических лиц</t>
  </si>
  <si>
    <r>
      <rPr>
        <b/>
        <i/>
        <sz val="12"/>
        <rFont val="Times New Roman"/>
      </rPr>
      <t xml:space="preserve">Справочно: </t>
    </r>
    <r>
      <rPr>
        <i/>
        <sz val="12"/>
        <rFont val="Times New Roman"/>
      </rPr>
      <t>разница между показателями "Сумма доходов для расчета налогового потенциала по НДФЛ" и "Фонд заработной платы".</t>
    </r>
  </si>
  <si>
    <t>-</t>
  </si>
  <si>
    <r>
      <rPr>
        <b/>
        <i/>
        <sz val="12"/>
        <rFont val="Times New Roman"/>
      </rPr>
      <t xml:space="preserve">Справочно: </t>
    </r>
    <r>
      <rPr>
        <i/>
        <sz val="12"/>
        <rFont val="Times New Roman"/>
      </rPr>
      <t>показатель "Сумма доходов для расчета налогового потенциала по НДФЛ", рассчитанный как отношение Фонда заработной платы в текущем году к его удельному весу в общей сумме доходов для рвсчета налогового потенциала по НДФЛ в предыдущем/оцениваемом году</t>
    </r>
  </si>
  <si>
    <t xml:space="preserve"> </t>
  </si>
  <si>
    <t xml:space="preserve">        </t>
  </si>
  <si>
    <t>Справочник поселений муниципальных образований Ростовской области</t>
  </si>
  <si>
    <t>для заполнения таблицы 3</t>
  </si>
  <si>
    <t>Итого по городским округам и муниципальным районам:</t>
  </si>
  <si>
    <t>Итого по городским округам:</t>
  </si>
  <si>
    <t>Азов</t>
  </si>
  <si>
    <t>Батайск</t>
  </si>
  <si>
    <t>Волгодонск</t>
  </si>
  <si>
    <t>Гуково</t>
  </si>
  <si>
    <t>Донецк</t>
  </si>
  <si>
    <t>Зверево</t>
  </si>
  <si>
    <t>Каменск-Шахтинский</t>
  </si>
  <si>
    <t>Новочеркасск</t>
  </si>
  <si>
    <t>Новошахтинск</t>
  </si>
  <si>
    <t>Ростов-на-Дону</t>
  </si>
  <si>
    <t>Таганрог</t>
  </si>
  <si>
    <t>Шахты</t>
  </si>
  <si>
    <t>Итого по муниципальным районам:</t>
  </si>
  <si>
    <t>Азовский</t>
  </si>
  <si>
    <t>в т.ч. по  поселениям</t>
  </si>
  <si>
    <t>Александровское</t>
  </si>
  <si>
    <t>Елизаветинское</t>
  </si>
  <si>
    <t>Елизаветовское</t>
  </si>
  <si>
    <t>Задонское</t>
  </si>
  <si>
    <t>Кагальницкое</t>
  </si>
  <si>
    <t>Калиновское</t>
  </si>
  <si>
    <t>Красносадовское</t>
  </si>
  <si>
    <t>Круглянское</t>
  </si>
  <si>
    <t>Кугейское</t>
  </si>
  <si>
    <t>Кулешовское</t>
  </si>
  <si>
    <t>Маргаритовское</t>
  </si>
  <si>
    <t>Новоалександровское</t>
  </si>
  <si>
    <t>Обильненское</t>
  </si>
  <si>
    <t>Отрадовское</t>
  </si>
  <si>
    <t>Пешковское</t>
  </si>
  <si>
    <t>Рогожкинское</t>
  </si>
  <si>
    <t>Самарское</t>
  </si>
  <si>
    <t>Семибалковское</t>
  </si>
  <si>
    <t>Аксайский - всего</t>
  </si>
  <si>
    <t>Аксайское г.п.</t>
  </si>
  <si>
    <t>Большелогское</t>
  </si>
  <si>
    <t>Верхнеподпольненское</t>
  </si>
  <si>
    <t xml:space="preserve">Грушевское </t>
  </si>
  <si>
    <t>Истоминское</t>
  </si>
  <si>
    <t>Мишкинское</t>
  </si>
  <si>
    <t>Ольгинское</t>
  </si>
  <si>
    <t>Рассветовское</t>
  </si>
  <si>
    <t>Старочеркасское</t>
  </si>
  <si>
    <t>Щепкинское</t>
  </si>
  <si>
    <t>Багаевский</t>
  </si>
  <si>
    <t>в т.ч. по сельским поселениям</t>
  </si>
  <si>
    <t xml:space="preserve">Ажиновское </t>
  </si>
  <si>
    <t xml:space="preserve">Багаевское </t>
  </si>
  <si>
    <t>Елкинское</t>
  </si>
  <si>
    <t>Красненское</t>
  </si>
  <si>
    <t>Манычское</t>
  </si>
  <si>
    <t>Белокалитвинский</t>
  </si>
  <si>
    <t>Белокалитвинское г.п.</t>
  </si>
  <si>
    <t>Богураевское</t>
  </si>
  <si>
    <t>Горняцкое</t>
  </si>
  <si>
    <t>Грушево-Дубовское</t>
  </si>
  <si>
    <t>Ильинское</t>
  </si>
  <si>
    <t>Коксовское</t>
  </si>
  <si>
    <t>Краснодонецкое</t>
  </si>
  <si>
    <t>Литвиновское</t>
  </si>
  <si>
    <t>Нижнепоповское</t>
  </si>
  <si>
    <t>Рудаковское</t>
  </si>
  <si>
    <t>Синегорское</t>
  </si>
  <si>
    <t>Шолоховское</t>
  </si>
  <si>
    <t>Боковский</t>
  </si>
  <si>
    <t>Боковское</t>
  </si>
  <si>
    <t xml:space="preserve">Верхнечирское </t>
  </si>
  <si>
    <t>Грачевское</t>
  </si>
  <si>
    <t>Земцовское</t>
  </si>
  <si>
    <t xml:space="preserve">Каргинское </t>
  </si>
  <si>
    <t xml:space="preserve">Краснозоринское </t>
  </si>
  <si>
    <t>Краснокутское</t>
  </si>
  <si>
    <t>Верхнедонской</t>
  </si>
  <si>
    <t>Верхняковское</t>
  </si>
  <si>
    <t>Казанское</t>
  </si>
  <si>
    <t>Казансколопатинское</t>
  </si>
  <si>
    <t xml:space="preserve">Мешковское </t>
  </si>
  <si>
    <t xml:space="preserve">Мещеряковское </t>
  </si>
  <si>
    <t xml:space="preserve">Мигулинское </t>
  </si>
  <si>
    <t xml:space="preserve">Нижнебыковское </t>
  </si>
  <si>
    <t>Солонцовское</t>
  </si>
  <si>
    <t>Тубянское</t>
  </si>
  <si>
    <t>Шумилинское</t>
  </si>
  <si>
    <t>Веселовский</t>
  </si>
  <si>
    <t>Верхнесоленовское</t>
  </si>
  <si>
    <t xml:space="preserve">Веселовское </t>
  </si>
  <si>
    <t>Краснооктябрьское</t>
  </si>
  <si>
    <t xml:space="preserve">Позднеевское </t>
  </si>
  <si>
    <t>Волгодонской</t>
  </si>
  <si>
    <t xml:space="preserve">Добровольское </t>
  </si>
  <si>
    <t xml:space="preserve">Дубенцовское </t>
  </si>
  <si>
    <t>Победенское</t>
  </si>
  <si>
    <t>Потаповское</t>
  </si>
  <si>
    <t>Прогрессовское</t>
  </si>
  <si>
    <t xml:space="preserve">Романовское </t>
  </si>
  <si>
    <t>Рябичевское</t>
  </si>
  <si>
    <t>Дубовский</t>
  </si>
  <si>
    <t>Андреевское</t>
  </si>
  <si>
    <t>Барбанщиковское</t>
  </si>
  <si>
    <t>Вербовологовское</t>
  </si>
  <si>
    <t>Веселовское</t>
  </si>
  <si>
    <t>Гуреевское</t>
  </si>
  <si>
    <t>Дубовское</t>
  </si>
  <si>
    <t>Жуковское</t>
  </si>
  <si>
    <t>Комиссаровское</t>
  </si>
  <si>
    <t>Малолученское</t>
  </si>
  <si>
    <t>Мирненское</t>
  </si>
  <si>
    <t>Присальское</t>
  </si>
  <si>
    <t>Романовское</t>
  </si>
  <si>
    <t>Семичанское</t>
  </si>
  <si>
    <t>Егорлыкский</t>
  </si>
  <si>
    <t>Балко-Грузское</t>
  </si>
  <si>
    <t xml:space="preserve">Войновское </t>
  </si>
  <si>
    <t xml:space="preserve">Егорлыкское </t>
  </si>
  <si>
    <t>Кавалерское</t>
  </si>
  <si>
    <t xml:space="preserve">Новороговское </t>
  </si>
  <si>
    <t xml:space="preserve">Объединенное </t>
  </si>
  <si>
    <t>Роговское</t>
  </si>
  <si>
    <t>Шаумяновское</t>
  </si>
  <si>
    <t>Заветинский</t>
  </si>
  <si>
    <t>Заветинское</t>
  </si>
  <si>
    <t>Киселевское</t>
  </si>
  <si>
    <t>Кичкинское</t>
  </si>
  <si>
    <t>Никольское</t>
  </si>
  <si>
    <t>Савдянское</t>
  </si>
  <si>
    <t>Тюльпановское</t>
  </si>
  <si>
    <t>Федосеевское</t>
  </si>
  <si>
    <t>Фоминское</t>
  </si>
  <si>
    <t>Шебалинское</t>
  </si>
  <si>
    <t>Зерноградский</t>
  </si>
  <si>
    <t>Большеталовское</t>
  </si>
  <si>
    <t>Гуляй-Борисовское</t>
  </si>
  <si>
    <t>Донское</t>
  </si>
  <si>
    <t>Зерноградское г.п.</t>
  </si>
  <si>
    <t>Конзаводское</t>
  </si>
  <si>
    <t>Красноармейское</t>
  </si>
  <si>
    <t>Мечетинское</t>
  </si>
  <si>
    <t>Россошинское</t>
  </si>
  <si>
    <t>Зимовниковский</t>
  </si>
  <si>
    <t>Кагальницкий</t>
  </si>
  <si>
    <t xml:space="preserve">Иваново-Шамшевское </t>
  </si>
  <si>
    <t xml:space="preserve">Кагальницкое </t>
  </si>
  <si>
    <t xml:space="preserve">Калининское </t>
  </si>
  <si>
    <t xml:space="preserve">Кировское </t>
  </si>
  <si>
    <t xml:space="preserve">Мокробатайское </t>
  </si>
  <si>
    <t xml:space="preserve">Новобатайское </t>
  </si>
  <si>
    <t xml:space="preserve">Родниковское </t>
  </si>
  <si>
    <t xml:space="preserve">Хомутовское </t>
  </si>
  <si>
    <t>Каменский</t>
  </si>
  <si>
    <t>в т.ч. по поселениям</t>
  </si>
  <si>
    <t>Астаховское</t>
  </si>
  <si>
    <t>Богдановское</t>
  </si>
  <si>
    <t xml:space="preserve">Волченское </t>
  </si>
  <si>
    <t>Глубокинское г.п.</t>
  </si>
  <si>
    <t>Груциновское</t>
  </si>
  <si>
    <t>Гусевское</t>
  </si>
  <si>
    <t xml:space="preserve">Калитвенское </t>
  </si>
  <si>
    <t xml:space="preserve">Красновское </t>
  </si>
  <si>
    <t xml:space="preserve">Малокаменское </t>
  </si>
  <si>
    <t xml:space="preserve">Пиховкинское </t>
  </si>
  <si>
    <t>Старостаничное</t>
  </si>
  <si>
    <t xml:space="preserve">Уляшкинское </t>
  </si>
  <si>
    <t>Кашарский</t>
  </si>
  <si>
    <t>Верхнемакеевское</t>
  </si>
  <si>
    <t>Верхнесвечниковское</t>
  </si>
  <si>
    <t>Вяжинское</t>
  </si>
  <si>
    <t>Индустриальное</t>
  </si>
  <si>
    <t>Кашарское</t>
  </si>
  <si>
    <t>Киевское</t>
  </si>
  <si>
    <t>Первомайское</t>
  </si>
  <si>
    <t>Поповское</t>
  </si>
  <si>
    <t>Талловеровское</t>
  </si>
  <si>
    <t>Фомино-Свечниковское</t>
  </si>
  <si>
    <t>Константиновский</t>
  </si>
  <si>
    <t>Авиловское</t>
  </si>
  <si>
    <t>Богоявленское</t>
  </si>
  <si>
    <t>Гапкинское</t>
  </si>
  <si>
    <t>Константиновское г.п.</t>
  </si>
  <si>
    <t>Николаевское</t>
  </si>
  <si>
    <t>Почтовское</t>
  </si>
  <si>
    <t>Стычновское</t>
  </si>
  <si>
    <t>Красносулинский</t>
  </si>
  <si>
    <t>Божковское</t>
  </si>
  <si>
    <t>Владимировское</t>
  </si>
  <si>
    <t>Горненское г.п.</t>
  </si>
  <si>
    <t>Гуково-Гнилушевское</t>
  </si>
  <si>
    <t>Долотинское</t>
  </si>
  <si>
    <t>Ковалевское</t>
  </si>
  <si>
    <t>Красносулинское г.п.</t>
  </si>
  <si>
    <t>Михайловское</t>
  </si>
  <si>
    <t>Пролетарское</t>
  </si>
  <si>
    <t>Садковское</t>
  </si>
  <si>
    <t>Табунщиковское</t>
  </si>
  <si>
    <t>Углеродовское г.п.</t>
  </si>
  <si>
    <t>Ударниковское</t>
  </si>
  <si>
    <t>Куйбышевский</t>
  </si>
  <si>
    <t>Кринично-Лугское</t>
  </si>
  <si>
    <t>Куйбышевское</t>
  </si>
  <si>
    <t>Лысогорское</t>
  </si>
  <si>
    <t>Мартыновский</t>
  </si>
  <si>
    <t>Большеорловское</t>
  </si>
  <si>
    <t>Зеленолугское</t>
  </si>
  <si>
    <t>Ильиновское</t>
  </si>
  <si>
    <t>Комаровское</t>
  </si>
  <si>
    <t>Малоорловское</t>
  </si>
  <si>
    <t>Мартыновское</t>
  </si>
  <si>
    <t>Новоселовское</t>
  </si>
  <si>
    <t>Рубашкинское</t>
  </si>
  <si>
    <t>Южненское</t>
  </si>
  <si>
    <t>Матвеево-Курганский</t>
  </si>
  <si>
    <t>Алексеевское</t>
  </si>
  <si>
    <t>Анастасиевское</t>
  </si>
  <si>
    <t xml:space="preserve">Большекирсановское </t>
  </si>
  <si>
    <t xml:space="preserve">Екатериновское </t>
  </si>
  <si>
    <t>Малокирсановское</t>
  </si>
  <si>
    <t>М-Курганское</t>
  </si>
  <si>
    <t>Новониколаевское</t>
  </si>
  <si>
    <t xml:space="preserve">Ряженское </t>
  </si>
  <si>
    <t>Миллеровский</t>
  </si>
  <si>
    <t xml:space="preserve">Верхнеталовское </t>
  </si>
  <si>
    <t xml:space="preserve">Волошинское </t>
  </si>
  <si>
    <t xml:space="preserve">Дегтевское </t>
  </si>
  <si>
    <t xml:space="preserve">Колодезянское </t>
  </si>
  <si>
    <t xml:space="preserve">Криворожское </t>
  </si>
  <si>
    <t xml:space="preserve">Мальчевское </t>
  </si>
  <si>
    <t>Миллеровское г.п.</t>
  </si>
  <si>
    <t xml:space="preserve">Ольхово- Рогское </t>
  </si>
  <si>
    <t xml:space="preserve">Первомайское </t>
  </si>
  <si>
    <t xml:space="preserve">Сулинское </t>
  </si>
  <si>
    <t xml:space="preserve">Титовское </t>
  </si>
  <si>
    <t xml:space="preserve">Треневское </t>
  </si>
  <si>
    <t xml:space="preserve">Туриловское </t>
  </si>
  <si>
    <t>Милютинский</t>
  </si>
  <si>
    <t>Лукичевское</t>
  </si>
  <si>
    <t>М-Березовское</t>
  </si>
  <si>
    <t>Милютинское</t>
  </si>
  <si>
    <t>Н-Березовское</t>
  </si>
  <si>
    <t>Орловское</t>
  </si>
  <si>
    <t>Светочниковское</t>
  </si>
  <si>
    <t>Селивановское</t>
  </si>
  <si>
    <t>Морозовский</t>
  </si>
  <si>
    <t>Вознесенское</t>
  </si>
  <si>
    <t>Вольно-Донское</t>
  </si>
  <si>
    <t>Гагаринское</t>
  </si>
  <si>
    <t>Грузиновское</t>
  </si>
  <si>
    <t>Знаменское</t>
  </si>
  <si>
    <t xml:space="preserve">Костино-Быстрянское </t>
  </si>
  <si>
    <t>Морозовское г.п.</t>
  </si>
  <si>
    <t>Парамоновское</t>
  </si>
  <si>
    <t>Широко-Атамановское</t>
  </si>
  <si>
    <t>Мясниковский</t>
  </si>
  <si>
    <t>Большесальское</t>
  </si>
  <si>
    <t>Калининское</t>
  </si>
  <si>
    <t>Краснокрымское</t>
  </si>
  <si>
    <t>Крымское</t>
  </si>
  <si>
    <t>Недвиговское</t>
  </si>
  <si>
    <t>Петровское</t>
  </si>
  <si>
    <t>Чалтырское</t>
  </si>
  <si>
    <t>Неклиновский</t>
  </si>
  <si>
    <t>А-Мелентьевское</t>
  </si>
  <si>
    <t>Б-Неклиновское</t>
  </si>
  <si>
    <t>Вареновское</t>
  </si>
  <si>
    <t>В-Ханжоновское</t>
  </si>
  <si>
    <t>Лакедемоновское</t>
  </si>
  <si>
    <t>Натальевское</t>
  </si>
  <si>
    <t>Н-Бессергеневское</t>
  </si>
  <si>
    <t>Носовское</t>
  </si>
  <si>
    <t>Платовское</t>
  </si>
  <si>
    <t>Покровское</t>
  </si>
  <si>
    <t>Поляковское</t>
  </si>
  <si>
    <t>Приморское</t>
  </si>
  <si>
    <t>Самбекское</t>
  </si>
  <si>
    <t>Синявское</t>
  </si>
  <si>
    <t>Советинское</t>
  </si>
  <si>
    <t>Троицкое</t>
  </si>
  <si>
    <t>Федоровское</t>
  </si>
  <si>
    <t>Обливский</t>
  </si>
  <si>
    <t>Караичевское</t>
  </si>
  <si>
    <t>Каштановское</t>
  </si>
  <si>
    <t>Нестеркинское</t>
  </si>
  <si>
    <t>Обливское</t>
  </si>
  <si>
    <t>Солонецкое</t>
  </si>
  <si>
    <t>Октябрьский</t>
  </si>
  <si>
    <t>Артемовское</t>
  </si>
  <si>
    <t xml:space="preserve">Бессергеневское </t>
  </si>
  <si>
    <t>Каменоломненское г.п.</t>
  </si>
  <si>
    <t>Керчикское</t>
  </si>
  <si>
    <t>Коммунарское</t>
  </si>
  <si>
    <t xml:space="preserve">Краснокутское </t>
  </si>
  <si>
    <t>Краснолучское</t>
  </si>
  <si>
    <t xml:space="preserve">Красюковское </t>
  </si>
  <si>
    <t xml:space="preserve">Кривянское </t>
  </si>
  <si>
    <t xml:space="preserve">Мокрологское </t>
  </si>
  <si>
    <t xml:space="preserve">Персиановское </t>
  </si>
  <si>
    <t>Орловский</t>
  </si>
  <si>
    <t xml:space="preserve">Волочаевское </t>
  </si>
  <si>
    <t xml:space="preserve">Донское </t>
  </si>
  <si>
    <t xml:space="preserve">Каменно - Балковское </t>
  </si>
  <si>
    <t xml:space="preserve">Камышевское </t>
  </si>
  <si>
    <t xml:space="preserve">Красноармейское </t>
  </si>
  <si>
    <t xml:space="preserve">Курганенское </t>
  </si>
  <si>
    <t xml:space="preserve">Луганское </t>
  </si>
  <si>
    <t xml:space="preserve">Майорское </t>
  </si>
  <si>
    <t xml:space="preserve">Орловское </t>
  </si>
  <si>
    <t xml:space="preserve">Островянское </t>
  </si>
  <si>
    <t xml:space="preserve">Пролетарское </t>
  </si>
  <si>
    <t>Песчанокопский</t>
  </si>
  <si>
    <t>Богородицкое</t>
  </si>
  <si>
    <t>Зареченское</t>
  </si>
  <si>
    <t>Краснополянское</t>
  </si>
  <si>
    <t>Летницкое</t>
  </si>
  <si>
    <t xml:space="preserve">Песчанокопское </t>
  </si>
  <si>
    <t>Поливянское</t>
  </si>
  <si>
    <t>Развильненское</t>
  </si>
  <si>
    <t>Рассыпненское</t>
  </si>
  <si>
    <t>Пролетарский</t>
  </si>
  <si>
    <t>Буденновское</t>
  </si>
  <si>
    <t>Дальненское</t>
  </si>
  <si>
    <t>Ковринское</t>
  </si>
  <si>
    <t>Мокроельмутянское</t>
  </si>
  <si>
    <t>Огневское</t>
  </si>
  <si>
    <t>Опенкинское</t>
  </si>
  <si>
    <t>Пролетарское г.п.</t>
  </si>
  <si>
    <t>Суховское</t>
  </si>
  <si>
    <t>Уютненское</t>
  </si>
  <si>
    <t xml:space="preserve">Ремонтненский </t>
  </si>
  <si>
    <t>Валуевское</t>
  </si>
  <si>
    <t>Денисовское</t>
  </si>
  <si>
    <t>Кормовское</t>
  </si>
  <si>
    <t>Краснопартизанское</t>
  </si>
  <si>
    <t>Подгорненское</t>
  </si>
  <si>
    <t>Привольненское</t>
  </si>
  <si>
    <t>Ремонтненское</t>
  </si>
  <si>
    <t>Родионово-Несветайский</t>
  </si>
  <si>
    <t>Барило-Крепинское</t>
  </si>
  <si>
    <t>Болдыревское</t>
  </si>
  <si>
    <t>Большекрепинское</t>
  </si>
  <si>
    <t>Волошинское</t>
  </si>
  <si>
    <t>Родионово-Несветайское</t>
  </si>
  <si>
    <t>Сальский</t>
  </si>
  <si>
    <t>Гигантовское</t>
  </si>
  <si>
    <t>Екатериновское</t>
  </si>
  <si>
    <t>Ивановское</t>
  </si>
  <si>
    <t>Кручено-Балковское</t>
  </si>
  <si>
    <t>Новоегорлыкское</t>
  </si>
  <si>
    <t>Рыбасовское</t>
  </si>
  <si>
    <t>Сальское г.п.</t>
  </si>
  <si>
    <t>Сандатовское</t>
  </si>
  <si>
    <t>Юловское</t>
  </si>
  <si>
    <t>Семикаракорский</t>
  </si>
  <si>
    <t>Бакланниковское</t>
  </si>
  <si>
    <t>Большемечетновское</t>
  </si>
  <si>
    <t>Задоно-Кагальницкое</t>
  </si>
  <si>
    <t>Золотаревское</t>
  </si>
  <si>
    <t>Кочетовское</t>
  </si>
  <si>
    <t>Кузнецовское</t>
  </si>
  <si>
    <t>Новозолотовское</t>
  </si>
  <si>
    <t>Семикаракорское г.п.</t>
  </si>
  <si>
    <t>Сусатское</t>
  </si>
  <si>
    <t>Топилинское</t>
  </si>
  <si>
    <t>Советский</t>
  </si>
  <si>
    <t>Калач-Куртлакское</t>
  </si>
  <si>
    <t>Советское</t>
  </si>
  <si>
    <t>Чирское</t>
  </si>
  <si>
    <t>Тарасовский</t>
  </si>
  <si>
    <t>Большинское</t>
  </si>
  <si>
    <t>Войковское</t>
  </si>
  <si>
    <t>Дячкинское</t>
  </si>
  <si>
    <t>Ефремово-Степановское</t>
  </si>
  <si>
    <t>Зеленовское</t>
  </si>
  <si>
    <t>Колушкинское</t>
  </si>
  <si>
    <t>Красновское</t>
  </si>
  <si>
    <t>Курно-Липовское</t>
  </si>
  <si>
    <t>Митякинское</t>
  </si>
  <si>
    <t>Тарасовское</t>
  </si>
  <si>
    <t xml:space="preserve">Тацинский           </t>
  </si>
  <si>
    <t xml:space="preserve">Быстрогорское </t>
  </si>
  <si>
    <t xml:space="preserve">Верхнеобливское </t>
  </si>
  <si>
    <t xml:space="preserve">Ермаковское </t>
  </si>
  <si>
    <t>Жирновское г.п.</t>
  </si>
  <si>
    <t xml:space="preserve">Зазерское </t>
  </si>
  <si>
    <t xml:space="preserve">Ковылкинское </t>
  </si>
  <si>
    <t xml:space="preserve">Михайловское </t>
  </si>
  <si>
    <t xml:space="preserve">Скосырское </t>
  </si>
  <si>
    <t xml:space="preserve">Суховское </t>
  </si>
  <si>
    <t xml:space="preserve">Тацинское </t>
  </si>
  <si>
    <t>Углегорское</t>
  </si>
  <si>
    <t>Усть-Донецкий</t>
  </si>
  <si>
    <t>Апаринское</t>
  </si>
  <si>
    <t>Верхнекундрюченское</t>
  </si>
  <si>
    <t>Мелиховское</t>
  </si>
  <si>
    <t>Нижнекундрюченское</t>
  </si>
  <si>
    <t>Пухляковское</t>
  </si>
  <si>
    <t>Раздорское</t>
  </si>
  <si>
    <t>Усть-Донецкое г.п.</t>
  </si>
  <si>
    <t>Целинский</t>
  </si>
  <si>
    <t>Лопанское</t>
  </si>
  <si>
    <t>Новоцелинское</t>
  </si>
  <si>
    <t>Ольшанское</t>
  </si>
  <si>
    <t>Среднеегорлыкское</t>
  </si>
  <si>
    <t>Хлеборобное</t>
  </si>
  <si>
    <t>Целинское</t>
  </si>
  <si>
    <t>Цимлянский</t>
  </si>
  <si>
    <t>Красноярское</t>
  </si>
  <si>
    <t>Лозновское</t>
  </si>
  <si>
    <t>Маркинское</t>
  </si>
  <si>
    <t xml:space="preserve">Новоцимлянское </t>
  </si>
  <si>
    <t xml:space="preserve">Саркеловское </t>
  </si>
  <si>
    <t>Цимлянское г.п.</t>
  </si>
  <si>
    <t>Чертковский</t>
  </si>
  <si>
    <t>Алексеево-Лозовское</t>
  </si>
  <si>
    <t>Зубрилинское</t>
  </si>
  <si>
    <t>Маньковское</t>
  </si>
  <si>
    <t>Михайлово-Александровское</t>
  </si>
  <si>
    <t>Нагибинское</t>
  </si>
  <si>
    <t>Ольховчанское</t>
  </si>
  <si>
    <t>Осиковское</t>
  </si>
  <si>
    <t>Сетраковское</t>
  </si>
  <si>
    <t>Сохрановское</t>
  </si>
  <si>
    <t>Чертковское</t>
  </si>
  <si>
    <t>Шептуховское</t>
  </si>
  <si>
    <t>Щедровское</t>
  </si>
  <si>
    <t>Шолоховский</t>
  </si>
  <si>
    <t xml:space="preserve">Базковское </t>
  </si>
  <si>
    <t xml:space="preserve">Вешенское </t>
  </si>
  <si>
    <t xml:space="preserve">Дубровское </t>
  </si>
  <si>
    <t xml:space="preserve">Дударевское </t>
  </si>
  <si>
    <t>Колундаевское</t>
  </si>
  <si>
    <t xml:space="preserve">Кружилинское </t>
  </si>
  <si>
    <t xml:space="preserve">Меркуловское </t>
  </si>
  <si>
    <t xml:space="preserve">Терновское </t>
  </si>
  <si>
    <t>г. Ростов-на-Дону</t>
  </si>
  <si>
    <t>г. Азов</t>
  </si>
  <si>
    <t>г. Батайск</t>
  </si>
  <si>
    <t>г. Волгодонск</t>
  </si>
  <si>
    <t>г. Гуково</t>
  </si>
  <si>
    <t>г. Донецк</t>
  </si>
  <si>
    <t>г. Зверево</t>
  </si>
  <si>
    <t>г. Каменск-Шахтинский</t>
  </si>
  <si>
    <t>г. Новочеркасск</t>
  </si>
  <si>
    <t>г. Новошахтинск</t>
  </si>
  <si>
    <t>г. Таганрог</t>
  </si>
  <si>
    <t>г. Шахты</t>
  </si>
  <si>
    <t>Азовский район</t>
  </si>
  <si>
    <t xml:space="preserve">Аксайский район              </t>
  </si>
  <si>
    <t xml:space="preserve">Багаевский район             </t>
  </si>
  <si>
    <t xml:space="preserve">Белокалитвинский район       </t>
  </si>
  <si>
    <t>Боковский район</t>
  </si>
  <si>
    <t xml:space="preserve">Верхнедонской район          </t>
  </si>
  <si>
    <t xml:space="preserve">Веселовский район            </t>
  </si>
  <si>
    <t xml:space="preserve">Волгодонской район           </t>
  </si>
  <si>
    <t xml:space="preserve">Дубовский район              </t>
  </si>
  <si>
    <t xml:space="preserve">Егорлыкский район            </t>
  </si>
  <si>
    <t xml:space="preserve">Заветинский район            </t>
  </si>
  <si>
    <t xml:space="preserve">Зерноградский район          </t>
  </si>
  <si>
    <t xml:space="preserve">Кагальницкий район           </t>
  </si>
  <si>
    <t xml:space="preserve">Каменский район              </t>
  </si>
  <si>
    <t xml:space="preserve">Кашарский район              </t>
  </si>
  <si>
    <t xml:space="preserve">Константиновский район       </t>
  </si>
  <si>
    <t xml:space="preserve">Красносулинский район        </t>
  </si>
  <si>
    <t xml:space="preserve">Куйбышевский район           </t>
  </si>
  <si>
    <t xml:space="preserve">Мартыновский район           </t>
  </si>
  <si>
    <t xml:space="preserve">Матвеево-Курганский район    </t>
  </si>
  <si>
    <t xml:space="preserve">Миллеровский район           </t>
  </si>
  <si>
    <t xml:space="preserve">Милютинский район            </t>
  </si>
  <si>
    <t xml:space="preserve">Морозовский район            </t>
  </si>
  <si>
    <t xml:space="preserve">Мясниковский район           </t>
  </si>
  <si>
    <t xml:space="preserve">Неклиновский район           </t>
  </si>
  <si>
    <t xml:space="preserve">Обливский район              </t>
  </si>
  <si>
    <t xml:space="preserve">Октябрьский район            </t>
  </si>
  <si>
    <t xml:space="preserve">Орловский район              </t>
  </si>
  <si>
    <t xml:space="preserve">Песчанокопский район         </t>
  </si>
  <si>
    <t xml:space="preserve">Пролетарский район           </t>
  </si>
  <si>
    <t xml:space="preserve">Ремонтненский район          </t>
  </si>
  <si>
    <t xml:space="preserve">Родионово-Несветайский район </t>
  </si>
  <si>
    <t xml:space="preserve">Сальский район               </t>
  </si>
  <si>
    <t xml:space="preserve">Семикаракорский район        </t>
  </si>
  <si>
    <t xml:space="preserve">Советский район          </t>
  </si>
  <si>
    <t xml:space="preserve">Тарасовский район            </t>
  </si>
  <si>
    <t xml:space="preserve">Тацинский район              </t>
  </si>
  <si>
    <t xml:space="preserve">Усть-Донецкий район          </t>
  </si>
  <si>
    <t xml:space="preserve">Целинский район              </t>
  </si>
  <si>
    <t xml:space="preserve">Цимлянский район             </t>
  </si>
  <si>
    <t xml:space="preserve">Чертковский район            </t>
  </si>
  <si>
    <t xml:space="preserve">Шолоховский район            </t>
  </si>
  <si>
    <t>ООО"Восточное"</t>
  </si>
  <si>
    <t>ЗАО "Шахтер"</t>
  </si>
  <si>
    <t>ООО "Степь"</t>
  </si>
  <si>
    <t>Бюджетообразующее предприятие 6</t>
  </si>
  <si>
    <t>Бюджетообразующее предприятие 7</t>
  </si>
  <si>
    <t>Бюджетообразующее предприятие 8</t>
  </si>
  <si>
    <t>Бюджетообразующее предприятие 9</t>
  </si>
  <si>
    <t>Бюджетообразующее предприятие 10</t>
  </si>
  <si>
    <t>Бюджетообразующее предприятие 11</t>
  </si>
  <si>
    <t>Администрация Ленинского с/п</t>
  </si>
  <si>
    <t>Сельское поселение 2</t>
  </si>
  <si>
    <t>Сельское поселение 3</t>
  </si>
  <si>
    <t>Сельское поселение 4</t>
  </si>
  <si>
    <t>Сельское поселение 5</t>
  </si>
  <si>
    <t>Сельское поселение 6</t>
  </si>
  <si>
    <t>Сельское поселение 7</t>
  </si>
  <si>
    <t>Сельское поселение 8</t>
  </si>
  <si>
    <t>Сельское поселение 9</t>
  </si>
  <si>
    <t>Сельское поселение 10</t>
  </si>
  <si>
    <t>Сельское поселение 11</t>
  </si>
  <si>
    <t>Глава</t>
  </si>
  <si>
    <t>Администрации Ленинского с ельского поселения</t>
  </si>
  <si>
    <t>О.И.Фурсова</t>
  </si>
  <si>
    <t>Начальник сектора экономики и финансов</t>
  </si>
  <si>
    <t>Администрации Ленинского сельского поселения</t>
  </si>
  <si>
    <t>Е.В.Кюрча</t>
  </si>
  <si>
    <t>Прогноз социально-экономического развития муниципальных образований Ростовской области на 2026 – 2028 годы</t>
  </si>
  <si>
    <t>ООО "Степные просторы"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</si>
</sst>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0.0"/>
  </numFmts>
  <fonts count="47">
    <font>
      <sz val="11"/>
      <name val="Calibri"/>
    </font>
    <font>
      <sz val="10"/>
      <name val="Arial Cyr"/>
    </font>
    <font>
      <sz val="10"/>
      <name val="Times New Roman"/>
    </font>
    <font>
      <sz val="9"/>
      <name val="Times New Roman"/>
    </font>
    <font>
      <b/>
      <sz val="14"/>
      <name val="Times New Roman"/>
    </font>
    <font>
      <sz val="16"/>
      <name val="Times New Roman"/>
    </font>
    <font>
      <b/>
      <sz val="16"/>
      <name val="Times New Roman"/>
    </font>
    <font>
      <b/>
      <sz val="18"/>
      <name val="Times New Roman"/>
    </font>
    <font>
      <sz val="12"/>
      <color rgb="FF000000"/>
      <name val="Times New Roman"/>
    </font>
    <font>
      <sz val="11"/>
      <name val="Times New Roman"/>
    </font>
    <font>
      <b/>
      <sz val="10"/>
      <name val="Times New Roman"/>
    </font>
    <font>
      <sz val="12"/>
      <name val="Times New Roman"/>
    </font>
    <font>
      <sz val="14"/>
      <name val="Times New Roman"/>
    </font>
    <font>
      <u/>
      <sz val="14"/>
      <color theme="10"/>
      <name val="Times New Roman"/>
    </font>
    <font>
      <sz val="12"/>
      <color rgb="FF969696"/>
      <name val="Times New Roman"/>
    </font>
    <font>
      <sz val="11"/>
      <name val="Times New Roman "/>
    </font>
    <font>
      <b/>
      <sz val="11"/>
      <name val="Times New Roman"/>
    </font>
    <font>
      <b/>
      <sz val="12"/>
      <name val="Times New Roman"/>
    </font>
    <font>
      <sz val="11"/>
      <color theme="1"/>
      <name val="Times New Roman"/>
    </font>
    <font>
      <b/>
      <sz val="15"/>
      <name val="Times New Roman"/>
    </font>
    <font>
      <b/>
      <i/>
      <sz val="12"/>
      <name val="Times New Roman"/>
    </font>
    <font>
      <i/>
      <sz val="12"/>
      <color rgb="FF000000"/>
      <name val="Times New Roman"/>
    </font>
    <font>
      <i/>
      <sz val="12"/>
      <name val="Times New Roman"/>
    </font>
    <font>
      <sz val="12"/>
      <color rgb="FFFF0000"/>
      <name val="Times New Roman"/>
    </font>
    <font>
      <b/>
      <sz val="12"/>
      <color rgb="FFFF0000"/>
      <name val="Times New Roman"/>
    </font>
    <font>
      <sz val="12"/>
      <color theme="1"/>
      <name val="Times New Roman"/>
    </font>
    <font>
      <sz val="10"/>
      <color rgb="FFFF0000"/>
      <name val="Arial Cyr"/>
    </font>
    <font>
      <sz val="10"/>
      <name val="Arial Cyr"/>
    </font>
    <font>
      <sz val="11"/>
      <color theme="1"/>
      <name val="Calibri"/>
      <scheme val="minor"/>
    </font>
    <font>
      <b/>
      <sz val="12"/>
      <name val="Arial Cyr"/>
    </font>
    <font>
      <b/>
      <sz val="12"/>
      <color rgb="FF000000"/>
      <name val="Arial"/>
    </font>
    <font>
      <b/>
      <sz val="8"/>
      <name val="Arial Cyr"/>
    </font>
    <font>
      <b/>
      <sz val="10"/>
      <name val="Arial"/>
    </font>
    <font>
      <b/>
      <sz val="10"/>
      <name val="Arial Cyr"/>
    </font>
    <font>
      <sz val="10"/>
      <name val="Arial"/>
    </font>
    <font>
      <i/>
      <sz val="10"/>
      <name val="Arial Cyr"/>
    </font>
    <font>
      <b/>
      <sz val="12"/>
      <color rgb="FF000000"/>
      <name val="Times New Roman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2065187536243"/>
        <bgColor indexed="65"/>
      </patternFill>
    </fill>
    <fill>
      <patternFill patternType="solid">
        <fgColor theme="0" tint="-0.249977111117893"/>
        <bgColor indexed="65"/>
      </patternFill>
    </fill>
    <fill>
      <patternFill patternType="solid">
        <fgColor theme="3" tint="0.79992065187536243"/>
        <bgColor indexed="65"/>
      </patternFill>
    </fill>
    <fill>
      <patternFill patternType="solid">
        <fgColor rgb="FFFFC000"/>
      </patternFill>
    </fill>
    <fill>
      <patternFill patternType="solid">
        <fgColor theme="9" tint="0.799920651875362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5">
    <xf numFmtId="0" fontId="1" fillId="0" borderId="0" xfId="0" applyNumberFormat="1" applyFont="1"/>
    <xf numFmtId="0" fontId="2" fillId="0" borderId="0" xfId="0" applyNumberFormat="1" applyFont="1"/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5" fillId="0" borderId="0" xfId="0" applyNumberFormat="1" applyFont="1"/>
    <xf numFmtId="0" fontId="6" fillId="0" borderId="0" xfId="0" applyNumberFormat="1" applyFont="1"/>
    <xf numFmtId="164" fontId="8" fillId="4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center"/>
    </xf>
    <xf numFmtId="0" fontId="11" fillId="0" borderId="1" xfId="0" applyNumberFormat="1" applyFont="1" applyBorder="1" applyAlignment="1">
      <alignment horizontal="center" vertical="top" wrapText="1"/>
    </xf>
    <xf numFmtId="0" fontId="12" fillId="0" borderId="0" xfId="0" applyNumberFormat="1" applyFont="1" applyAlignment="1">
      <alignment horizontal="right" wrapText="1"/>
    </xf>
    <xf numFmtId="0" fontId="9" fillId="0" borderId="5" xfId="0" applyNumberFormat="1" applyFont="1" applyBorder="1" applyAlignment="1">
      <alignment horizontal="center"/>
    </xf>
    <xf numFmtId="0" fontId="9" fillId="0" borderId="6" xfId="0" applyNumberFormat="1" applyFont="1" applyBorder="1" applyAlignment="1">
      <alignment horizontal="center"/>
    </xf>
    <xf numFmtId="0" fontId="9" fillId="0" borderId="7" xfId="0" applyNumberFormat="1" applyFont="1" applyBorder="1" applyAlignment="1">
      <alignment horizontal="center"/>
    </xf>
    <xf numFmtId="164" fontId="14" fillId="0" borderId="1" xfId="0" applyNumberFormat="1" applyFont="1" applyBorder="1"/>
    <xf numFmtId="0" fontId="11" fillId="0" borderId="0" xfId="0" applyNumberFormat="1" applyFont="1"/>
    <xf numFmtId="165" fontId="8" fillId="5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Alignment="1">
      <alignment horizontal="center" vertical="center" wrapText="1"/>
    </xf>
    <xf numFmtId="0" fontId="13" fillId="0" borderId="0" xfId="0" applyNumberFormat="1" applyFont="1" applyAlignment="1">
      <alignment vertical="top" wrapText="1"/>
    </xf>
    <xf numFmtId="0" fontId="16" fillId="0" borderId="0" xfId="0" applyNumberFormat="1" applyFont="1" applyAlignment="1">
      <alignment horizontal="right" vertical="center" wrapText="1"/>
    </xf>
    <xf numFmtId="165" fontId="8" fillId="5" borderId="8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right" vertical="center" wrapText="1"/>
    </xf>
    <xf numFmtId="0" fontId="17" fillId="0" borderId="1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/>
    </xf>
    <xf numFmtId="0" fontId="18" fillId="2" borderId="1" xfId="0" applyNumberFormat="1" applyFont="1" applyFill="1" applyBorder="1" applyAlignment="1">
      <alignment horizontal="center" vertical="top"/>
    </xf>
    <xf numFmtId="0" fontId="19" fillId="0" borderId="1" xfId="0" applyNumberFormat="1" applyFont="1" applyBorder="1"/>
    <xf numFmtId="0" fontId="11" fillId="0" borderId="1" xfId="0" applyNumberFormat="1" applyFont="1" applyBorder="1" applyAlignment="1">
      <alignment horizontal="center"/>
    </xf>
    <xf numFmtId="4" fontId="17" fillId="4" borderId="1" xfId="0" applyNumberFormat="1" applyFont="1" applyFill="1" applyBorder="1"/>
    <xf numFmtId="0" fontId="2" fillId="0" borderId="0" xfId="0" applyNumberFormat="1" applyFont="1" applyAlignment="1">
      <alignment horizontal="left"/>
    </xf>
    <xf numFmtId="0" fontId="20" fillId="0" borderId="1" xfId="0" applyNumberFormat="1" applyFont="1" applyBorder="1" applyAlignment="1">
      <alignment horizontal="left" vertical="center" indent="2"/>
    </xf>
    <xf numFmtId="0" fontId="21" fillId="0" borderId="1" xfId="0" applyNumberFormat="1" applyFont="1" applyBorder="1" applyAlignment="1">
      <alignment horizontal="center" vertical="top" wrapText="1"/>
    </xf>
    <xf numFmtId="164" fontId="17" fillId="0" borderId="1" xfId="0" applyNumberFormat="1" applyFont="1" applyBorder="1"/>
    <xf numFmtId="0" fontId="22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Border="1"/>
    <xf numFmtId="0" fontId="11" fillId="6" borderId="1" xfId="0" applyNumberFormat="1" applyFont="1" applyFill="1" applyBorder="1" applyAlignment="1">
      <alignment vertical="top" wrapText="1"/>
    </xf>
    <xf numFmtId="0" fontId="11" fillId="6" borderId="1" xfId="0" applyNumberFormat="1" applyFont="1" applyFill="1" applyBorder="1" applyAlignment="1">
      <alignment horizontal="center"/>
    </xf>
    <xf numFmtId="4" fontId="11" fillId="4" borderId="1" xfId="0" applyNumberFormat="1" applyFont="1" applyFill="1" applyBorder="1"/>
    <xf numFmtId="0" fontId="22" fillId="0" borderId="1" xfId="0" applyNumberFormat="1" applyFont="1" applyBorder="1" applyAlignment="1">
      <alignment horizontal="left" vertical="top" indent="2"/>
    </xf>
    <xf numFmtId="164" fontId="22" fillId="0" borderId="1" xfId="0" applyNumberFormat="1" applyFont="1" applyBorder="1"/>
    <xf numFmtId="0" fontId="11" fillId="6" borderId="1" xfId="0" applyNumberFormat="1" applyFont="1" applyFill="1" applyBorder="1" applyAlignment="1">
      <alignment horizontal="left" vertical="top" wrapText="1" indent="1"/>
    </xf>
    <xf numFmtId="0" fontId="11" fillId="6" borderId="1" xfId="0" applyNumberFormat="1" applyFont="1" applyFill="1" applyBorder="1" applyAlignment="1">
      <alignment horizontal="left" vertical="top" wrapText="1"/>
    </xf>
    <xf numFmtId="0" fontId="11" fillId="0" borderId="1" xfId="0" applyNumberFormat="1" applyFont="1" applyBorder="1" applyAlignment="1">
      <alignment vertical="top" wrapText="1"/>
    </xf>
    <xf numFmtId="164" fontId="11" fillId="0" borderId="1" xfId="0" applyNumberFormat="1" applyFont="1" applyBorder="1"/>
    <xf numFmtId="0" fontId="17" fillId="6" borderId="1" xfId="0" applyNumberFormat="1" applyFont="1" applyFill="1" applyBorder="1" applyAlignment="1">
      <alignment horizontal="left" vertical="top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top" wrapText="1"/>
    </xf>
    <xf numFmtId="0" fontId="19" fillId="0" borderId="1" xfId="0" applyNumberFormat="1" applyFont="1" applyBorder="1" applyAlignment="1">
      <alignment vertical="top" wrapText="1"/>
    </xf>
    <xf numFmtId="4" fontId="17" fillId="0" borderId="1" xfId="0" applyNumberFormat="1" applyFont="1" applyBorder="1" applyAlignment="1">
      <alignment horizontal="right"/>
    </xf>
    <xf numFmtId="0" fontId="20" fillId="0" borderId="1" xfId="0" applyNumberFormat="1" applyFont="1" applyBorder="1" applyAlignment="1">
      <alignment horizontal="left" vertical="top" indent="2"/>
    </xf>
    <xf numFmtId="0" fontId="22" fillId="0" borderId="1" xfId="0" applyNumberFormat="1" applyFont="1" applyBorder="1" applyAlignment="1">
      <alignment horizontal="right" vertical="top"/>
    </xf>
    <xf numFmtId="0" fontId="17" fillId="0" borderId="1" xfId="0" applyNumberFormat="1" applyFont="1" applyBorder="1"/>
    <xf numFmtId="164" fontId="17" fillId="0" borderId="1" xfId="0" applyNumberFormat="1" applyFont="1" applyBorder="1" applyAlignment="1">
      <alignment horizontal="right"/>
    </xf>
    <xf numFmtId="164" fontId="11" fillId="4" borderId="1" xfId="0" applyNumberFormat="1" applyFont="1" applyFill="1" applyBorder="1"/>
    <xf numFmtId="0" fontId="18" fillId="0" borderId="0" xfId="0" applyNumberFormat="1" applyFont="1" applyAlignment="1">
      <alignment horizontal="center" vertical="top"/>
    </xf>
    <xf numFmtId="0" fontId="11" fillId="0" borderId="0" xfId="0" applyNumberFormat="1" applyFont="1" applyAlignment="1">
      <alignment horizontal="center" vertical="center" wrapText="1"/>
    </xf>
    <xf numFmtId="0" fontId="11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right"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center" vertical="top"/>
    </xf>
    <xf numFmtId="0" fontId="3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/>
    </xf>
    <xf numFmtId="0" fontId="17" fillId="0" borderId="0" xfId="0" applyNumberFormat="1" applyFont="1" applyAlignment="1">
      <alignment horizontal="center"/>
    </xf>
    <xf numFmtId="0" fontId="17" fillId="0" borderId="0" xfId="0" applyNumberFormat="1" applyFont="1" applyAlignment="1">
      <alignment horizontal="left" vertical="top" wrapText="1"/>
    </xf>
    <xf numFmtId="164" fontId="17" fillId="0" borderId="0" xfId="0" applyNumberFormat="1" applyFont="1"/>
    <xf numFmtId="164" fontId="11" fillId="0" borderId="0" xfId="0" applyNumberFormat="1" applyFont="1"/>
    <xf numFmtId="0" fontId="22" fillId="0" borderId="0" xfId="0" applyNumberFormat="1" applyFont="1" applyAlignment="1">
      <alignment horizontal="right" vertical="top" wrapText="1"/>
    </xf>
    <xf numFmtId="0" fontId="17" fillId="0" borderId="0" xfId="0" applyNumberFormat="1" applyFont="1" applyAlignment="1">
      <alignment horizontal="center" vertical="top" wrapText="1"/>
    </xf>
    <xf numFmtId="0" fontId="11" fillId="0" borderId="0" xfId="0" applyNumberFormat="1" applyFont="1" applyAlignment="1">
      <alignment horizontal="left" vertical="top" wrapText="1"/>
    </xf>
    <xf numFmtId="0" fontId="11" fillId="0" borderId="0" xfId="0" applyNumberFormat="1" applyFont="1" applyAlignment="1">
      <alignment horizontal="left" vertical="top" wrapText="1" indent="1"/>
    </xf>
    <xf numFmtId="164" fontId="23" fillId="0" borderId="0" xfId="0" applyNumberFormat="1" applyFont="1"/>
    <xf numFmtId="0" fontId="22" fillId="0" borderId="0" xfId="0" applyNumberFormat="1" applyFont="1" applyAlignment="1">
      <alignment horizontal="right" vertical="top" wrapText="1" indent="1"/>
    </xf>
    <xf numFmtId="164" fontId="1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center" vertical="top" wrapText="1"/>
    </xf>
    <xf numFmtId="0" fontId="17" fillId="0" borderId="0" xfId="0" applyNumberFormat="1" applyFont="1"/>
    <xf numFmtId="0" fontId="11" fillId="0" borderId="0" xfId="0" applyNumberFormat="1" applyFont="1" applyAlignment="1">
      <alignment horizontal="left" vertical="center" wrapText="1" indent="1"/>
    </xf>
    <xf numFmtId="0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right"/>
    </xf>
    <xf numFmtId="0" fontId="22" fillId="0" borderId="1" xfId="0" applyNumberFormat="1" applyFont="1" applyBorder="1" applyAlignment="1">
      <alignment vertical="top"/>
    </xf>
    <xf numFmtId="0" fontId="22" fillId="0" borderId="13" xfId="0" applyNumberFormat="1" applyFont="1" applyBorder="1" applyAlignment="1">
      <alignment horizontal="left" vertical="top" indent="2"/>
    </xf>
    <xf numFmtId="164" fontId="11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0" fontId="17" fillId="0" borderId="5" xfId="0" applyNumberFormat="1" applyFont="1" applyBorder="1" applyAlignment="1">
      <alignment horizontal="center"/>
    </xf>
    <xf numFmtId="0" fontId="19" fillId="0" borderId="1" xfId="0" applyNumberFormat="1" applyFont="1" applyBorder="1" applyAlignment="1">
      <alignment wrapText="1"/>
    </xf>
    <xf numFmtId="0" fontId="22" fillId="0" borderId="1" xfId="0" applyNumberFormat="1" applyFont="1" applyBorder="1"/>
    <xf numFmtId="164" fontId="22" fillId="0" borderId="1" xfId="0" applyNumberFormat="1" applyFont="1" applyBorder="1" applyAlignment="1">
      <alignment horizontal="right"/>
    </xf>
    <xf numFmtId="2" fontId="1" fillId="0" borderId="1" xfId="0" applyNumberFormat="1" applyFont="1" applyBorder="1"/>
    <xf numFmtId="2" fontId="11" fillId="4" borderId="1" xfId="0" applyNumberFormat="1" applyFont="1" applyFill="1" applyBorder="1"/>
    <xf numFmtId="2" fontId="11" fillId="0" borderId="1" xfId="0" applyNumberFormat="1" applyFont="1" applyBorder="1"/>
    <xf numFmtId="164" fontId="11" fillId="6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center"/>
    </xf>
    <xf numFmtId="0" fontId="11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left"/>
    </xf>
    <xf numFmtId="0" fontId="11" fillId="0" borderId="1" xfId="0" applyNumberFormat="1" applyFont="1" applyBorder="1"/>
    <xf numFmtId="4" fontId="17" fillId="0" borderId="1" xfId="0" applyNumberFormat="1" applyFont="1" applyBorder="1"/>
    <xf numFmtId="0" fontId="24" fillId="0" borderId="0" xfId="0" applyNumberFormat="1" applyFont="1"/>
    <xf numFmtId="0" fontId="17" fillId="0" borderId="1" xfId="0" applyNumberFormat="1" applyFont="1" applyBorder="1" applyAlignment="1">
      <alignment wrapText="1"/>
    </xf>
    <xf numFmtId="2" fontId="25" fillId="4" borderId="1" xfId="0" applyNumberFormat="1" applyFont="1" applyFill="1" applyBorder="1"/>
    <xf numFmtId="0" fontId="26" fillId="0" borderId="0" xfId="0" applyNumberFormat="1" applyFont="1"/>
    <xf numFmtId="0" fontId="1" fillId="0" borderId="14" xfId="0" applyNumberFormat="1" applyFont="1" applyBorder="1"/>
    <xf numFmtId="0" fontId="1" fillId="0" borderId="15" xfId="0" applyNumberFormat="1" applyFont="1" applyBorder="1"/>
    <xf numFmtId="0" fontId="22" fillId="0" borderId="1" xfId="0" applyNumberFormat="1" applyFont="1" applyBorder="1" applyAlignment="1">
      <alignment horizontal="right" wrapText="1"/>
    </xf>
    <xf numFmtId="4" fontId="25" fillId="4" borderId="1" xfId="0" applyNumberFormat="1" applyFont="1" applyFill="1" applyBorder="1"/>
    <xf numFmtId="4" fontId="17" fillId="0" borderId="1" xfId="0" applyNumberFormat="1" applyFont="1" applyBorder="1" applyAlignment="1">
      <alignment horizontal="center" vertical="center"/>
    </xf>
    <xf numFmtId="2" fontId="17" fillId="0" borderId="0" xfId="0" applyNumberFormat="1" applyFont="1"/>
    <xf numFmtId="164" fontId="25" fillId="4" borderId="1" xfId="0" applyNumberFormat="1" applyFont="1" applyFill="1" applyBorder="1"/>
    <xf numFmtId="2" fontId="11" fillId="0" borderId="1" xfId="0" applyNumberFormat="1" applyFont="1" applyBorder="1" applyAlignment="1">
      <alignment wrapText="1"/>
    </xf>
    <xf numFmtId="0" fontId="17" fillId="0" borderId="1" xfId="0" applyNumberFormat="1" applyFont="1" applyBorder="1" applyAlignment="1">
      <alignment horizontal="justify"/>
    </xf>
    <xf numFmtId="0" fontId="1" fillId="0" borderId="1" xfId="0" applyNumberFormat="1" applyFont="1" applyBorder="1" applyAlignment="1">
      <alignment horizontal="center" vertical="top"/>
    </xf>
    <xf numFmtId="166" fontId="11" fillId="0" borderId="1" xfId="0" applyNumberFormat="1" applyFont="1" applyBorder="1" applyAlignment="1">
      <alignment horizontal="center"/>
    </xf>
    <xf numFmtId="0" fontId="27" fillId="0" borderId="0" xfId="0" applyNumberFormat="1" applyFont="1"/>
    <xf numFmtId="0" fontId="27" fillId="4" borderId="0" xfId="0" applyNumberFormat="1" applyFont="1" applyFill="1"/>
    <xf numFmtId="0" fontId="10" fillId="4" borderId="0" xfId="0" applyNumberFormat="1" applyFont="1" applyFill="1"/>
    <xf numFmtId="0" fontId="1" fillId="4" borderId="0" xfId="0" applyNumberFormat="1" applyFont="1" applyFill="1"/>
    <xf numFmtId="0" fontId="10" fillId="0" borderId="0" xfId="0" applyNumberFormat="1" applyFont="1"/>
    <xf numFmtId="0" fontId="2" fillId="4" borderId="0" xfId="0" applyNumberFormat="1" applyFont="1" applyFill="1"/>
    <xf numFmtId="0" fontId="28" fillId="0" borderId="0" xfId="0" applyNumberFormat="1" applyFont="1"/>
    <xf numFmtId="0" fontId="29" fillId="0" borderId="0" xfId="0" applyNumberFormat="1" applyFont="1"/>
    <xf numFmtId="0" fontId="30" fillId="0" borderId="0" xfId="0" applyNumberFormat="1" applyFont="1"/>
    <xf numFmtId="0" fontId="30" fillId="0" borderId="0" xfId="0" applyNumberFormat="1" applyFont="1" applyAlignment="1">
      <alignment horizontal="left"/>
    </xf>
    <xf numFmtId="164" fontId="31" fillId="0" borderId="0" xfId="0" applyNumberFormat="1" applyFont="1"/>
    <xf numFmtId="164" fontId="32" fillId="0" borderId="1" xfId="0" applyNumberFormat="1" applyFont="1" applyBorder="1" applyAlignment="1">
      <alignment wrapText="1"/>
    </xf>
    <xf numFmtId="164" fontId="33" fillId="0" borderId="1" xfId="0" applyNumberFormat="1" applyFont="1" applyBorder="1"/>
    <xf numFmtId="164" fontId="34" fillId="0" borderId="1" xfId="0" applyNumberFormat="1" applyFont="1" applyBorder="1"/>
    <xf numFmtId="164" fontId="28" fillId="0" borderId="1" xfId="0" applyNumberFormat="1" applyFont="1" applyBorder="1"/>
    <xf numFmtId="164" fontId="33" fillId="0" borderId="1" xfId="0" applyNumberFormat="1" applyFont="1" applyBorder="1" applyAlignment="1">
      <alignment wrapText="1"/>
    </xf>
    <xf numFmtId="164" fontId="35" fillId="0" borderId="1" xfId="0" applyNumberFormat="1" applyFont="1" applyBorder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28" fillId="0" borderId="0" xfId="0" applyNumberFormat="1" applyFont="1"/>
    <xf numFmtId="0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164" fontId="37" fillId="4" borderId="1" xfId="0" applyNumberFormat="1" applyFont="1" applyFill="1" applyBorder="1"/>
    <xf numFmtId="4" fontId="38" fillId="4" borderId="1" xfId="0" applyNumberFormat="1" applyFont="1" applyFill="1" applyBorder="1"/>
    <xf numFmtId="0" fontId="11" fillId="7" borderId="1" xfId="0" applyNumberFormat="1" applyFont="1" applyFill="1" applyBorder="1" applyAlignment="1">
      <alignment horizontal="center"/>
    </xf>
    <xf numFmtId="0" fontId="37" fillId="8" borderId="1" xfId="0" applyNumberFormat="1" applyFont="1" applyFill="1" applyBorder="1"/>
    <xf numFmtId="0" fontId="37" fillId="0" borderId="1" xfId="0" applyNumberFormat="1" applyFont="1" applyBorder="1" applyAlignment="1">
      <alignment horizontal="center"/>
    </xf>
    <xf numFmtId="2" fontId="37" fillId="4" borderId="1" xfId="0" applyNumberFormat="1" applyFont="1" applyFill="1" applyBorder="1"/>
    <xf numFmtId="2" fontId="37" fillId="8" borderId="1" xfId="0" applyNumberFormat="1" applyFont="1" applyFill="1" applyBorder="1"/>
    <xf numFmtId="164" fontId="37" fillId="6" borderId="1" xfId="0" applyNumberFormat="1" applyFont="1" applyFill="1" applyBorder="1" applyAlignment="1">
      <alignment horizontal="left" vertical="top" wrapText="1"/>
    </xf>
    <xf numFmtId="4" fontId="40" fillId="4" borderId="1" xfId="0" applyNumberFormat="1" applyFont="1" applyFill="1" applyBorder="1"/>
    <xf numFmtId="0" fontId="17" fillId="0" borderId="0" xfId="0" applyNumberFormat="1" applyFont="1" applyAlignment="1">
      <alignment horizontal="center"/>
    </xf>
    <xf numFmtId="0" fontId="17" fillId="0" borderId="0" xfId="0" applyNumberFormat="1" applyFont="1" applyAlignment="1">
      <alignment horizontal="center" vertical="center"/>
    </xf>
    <xf numFmtId="164" fontId="40" fillId="0" borderId="1" xfId="0" applyNumberFormat="1" applyFont="1" applyBorder="1"/>
    <xf numFmtId="164" fontId="41" fillId="0" borderId="1" xfId="0" applyNumberFormat="1" applyFont="1" applyBorder="1" applyAlignment="1">
      <alignment horizontal="right"/>
    </xf>
    <xf numFmtId="164" fontId="42" fillId="0" borderId="1" xfId="0" applyNumberFormat="1" applyFont="1" applyBorder="1" applyAlignment="1">
      <alignment horizontal="right"/>
    </xf>
    <xf numFmtId="2" fontId="40" fillId="4" borderId="1" xfId="0" applyNumberFormat="1" applyFont="1" applyFill="1" applyBorder="1"/>
    <xf numFmtId="0" fontId="17" fillId="0" borderId="16" xfId="0" applyNumberFormat="1" applyFont="1" applyBorder="1" applyAlignment="1">
      <alignment horizontal="center"/>
    </xf>
    <xf numFmtId="164" fontId="43" fillId="0" borderId="1" xfId="0" applyNumberFormat="1" applyFont="1" applyBorder="1"/>
    <xf numFmtId="164" fontId="43" fillId="0" borderId="1" xfId="0" applyNumberFormat="1" applyFont="1" applyBorder="1" applyAlignment="1">
      <alignment horizontal="center"/>
    </xf>
    <xf numFmtId="4" fontId="43" fillId="4" borderId="1" xfId="0" applyNumberFormat="1" applyFont="1" applyFill="1" applyBorder="1"/>
    <xf numFmtId="4" fontId="37" fillId="0" borderId="1" xfId="0" applyNumberFormat="1" applyFont="1" applyBorder="1"/>
    <xf numFmtId="4" fontId="37" fillId="4" borderId="1" xfId="0" applyNumberFormat="1" applyFont="1" applyFill="1" applyBorder="1"/>
    <xf numFmtId="164" fontId="44" fillId="0" borderId="1" xfId="0" applyNumberFormat="1" applyFont="1" applyBorder="1"/>
    <xf numFmtId="164" fontId="45" fillId="0" borderId="1" xfId="0" applyNumberFormat="1" applyFont="1" applyBorder="1"/>
    <xf numFmtId="4" fontId="39" fillId="7" borderId="1" xfId="0" applyNumberFormat="1" applyFont="1" applyFill="1" applyBorder="1" applyAlignment="1">
      <alignment horizontal="right"/>
    </xf>
    <xf numFmtId="4" fontId="43" fillId="0" borderId="1" xfId="0" applyNumberFormat="1" applyFont="1" applyBorder="1" applyAlignment="1">
      <alignment horizontal="right"/>
    </xf>
    <xf numFmtId="164" fontId="37" fillId="0" borderId="1" xfId="0" applyNumberFormat="1" applyFont="1" applyBorder="1" applyAlignment="1">
      <alignment horizontal="right"/>
    </xf>
    <xf numFmtId="4" fontId="43" fillId="8" borderId="1" xfId="0" applyNumberFormat="1" applyFont="1" applyFill="1" applyBorder="1"/>
    <xf numFmtId="4" fontId="37" fillId="0" borderId="1" xfId="0" applyNumberFormat="1" applyFont="1" applyBorder="1" applyAlignment="1">
      <alignment horizontal="right"/>
    </xf>
    <xf numFmtId="0" fontId="43" fillId="0" borderId="5" xfId="0" applyNumberFormat="1" applyFont="1" applyBorder="1" applyAlignment="1">
      <alignment horizontal="center"/>
    </xf>
    <xf numFmtId="4" fontId="39" fillId="0" borderId="1" xfId="0" applyNumberFormat="1" applyFont="1" applyBorder="1" applyAlignment="1">
      <alignment horizontal="right"/>
    </xf>
    <xf numFmtId="2" fontId="38" fillId="4" borderId="1" xfId="0" applyNumberFormat="1" applyFont="1" applyFill="1" applyBorder="1"/>
    <xf numFmtId="164" fontId="45" fillId="0" borderId="1" xfId="0" applyNumberFormat="1" applyFont="1" applyBorder="1" applyAlignment="1">
      <alignment horizontal="right"/>
    </xf>
    <xf numFmtId="4" fontId="38" fillId="0" borderId="1" xfId="0" applyNumberFormat="1" applyFont="1" applyBorder="1" applyAlignment="1">
      <alignment horizontal="right"/>
    </xf>
    <xf numFmtId="0" fontId="39" fillId="0" borderId="1" xfId="0" applyNumberFormat="1" applyFont="1" applyBorder="1" applyAlignment="1">
      <alignment horizontal="center"/>
    </xf>
    <xf numFmtId="4" fontId="39" fillId="0" borderId="1" xfId="0" applyNumberFormat="1" applyFont="1" applyBorder="1"/>
    <xf numFmtId="164" fontId="38" fillId="0" borderId="1" xfId="0" applyNumberFormat="1" applyFont="1" applyBorder="1"/>
    <xf numFmtId="4" fontId="39" fillId="0" borderId="1" xfId="0" applyNumberFormat="1" applyFont="1" applyBorder="1" applyAlignment="1">
      <alignment horizontal="center" vertical="center"/>
    </xf>
    <xf numFmtId="4" fontId="38" fillId="0" borderId="1" xfId="0" applyNumberFormat="1" applyFont="1" applyBorder="1"/>
    <xf numFmtId="4" fontId="37" fillId="8" borderId="1" xfId="0" applyNumberFormat="1" applyFont="1" applyFill="1" applyBorder="1"/>
    <xf numFmtId="4" fontId="37" fillId="7" borderId="1" xfId="0" applyNumberFormat="1" applyFont="1" applyFill="1" applyBorder="1"/>
    <xf numFmtId="4" fontId="11" fillId="8" borderId="1" xfId="0" applyNumberFormat="1" applyFont="1" applyFill="1" applyBorder="1"/>
    <xf numFmtId="4" fontId="11" fillId="7" borderId="1" xfId="0" applyNumberFormat="1" applyFont="1" applyFill="1" applyBorder="1" applyAlignment="1">
      <alignment horizontal="right"/>
    </xf>
    <xf numFmtId="0" fontId="17" fillId="7" borderId="1" xfId="0" applyNumberFormat="1" applyFont="1" applyFill="1" applyBorder="1" applyAlignment="1">
      <alignment horizontal="center"/>
    </xf>
    <xf numFmtId="164" fontId="43" fillId="7" borderId="1" xfId="0" applyNumberFormat="1" applyFont="1" applyFill="1" applyBorder="1" applyAlignment="1">
      <alignment horizontal="center"/>
    </xf>
    <xf numFmtId="0" fontId="17" fillId="0" borderId="0" xfId="0" applyNumberFormat="1" applyFont="1" applyAlignment="1">
      <alignment horizontal="center"/>
    </xf>
    <xf numFmtId="0" fontId="24" fillId="0" borderId="0" xfId="0" applyNumberFormat="1" applyFont="1" applyAlignment="1">
      <alignment horizontal="center"/>
    </xf>
    <xf numFmtId="0" fontId="17" fillId="0" borderId="0" xfId="0" applyNumberFormat="1" applyFont="1" applyAlignment="1">
      <alignment horizontal="center"/>
    </xf>
    <xf numFmtId="0" fontId="17" fillId="0" borderId="1" xfId="0" applyNumberFormat="1" applyFont="1" applyBorder="1" applyAlignment="1">
      <alignment horizontal="center" vertical="center" wrapText="1"/>
    </xf>
    <xf numFmtId="0" fontId="17" fillId="0" borderId="11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/>
    </xf>
    <xf numFmtId="0" fontId="17" fillId="0" borderId="1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Alignment="1">
      <alignment horizontal="center" vertical="center"/>
    </xf>
    <xf numFmtId="0" fontId="6" fillId="9" borderId="0" xfId="0" applyNumberFormat="1" applyFont="1" applyFill="1" applyAlignment="1">
      <alignment horizontal="center"/>
    </xf>
    <xf numFmtId="0" fontId="9" fillId="0" borderId="0" xfId="0" applyNumberFormat="1" applyFont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/>
    </xf>
    <xf numFmtId="0" fontId="7" fillId="3" borderId="3" xfId="0" applyNumberFormat="1" applyFont="1" applyFill="1" applyBorder="1" applyAlignment="1">
      <alignment horizontal="center"/>
    </xf>
    <xf numFmtId="0" fontId="7" fillId="3" borderId="4" xfId="0" applyNumberFormat="1" applyFont="1" applyFill="1" applyBorder="1" applyAlignment="1">
      <alignment horizontal="center"/>
    </xf>
    <xf numFmtId="0" fontId="46" fillId="0" borderId="2" xfId="0" applyNumberFormat="1" applyFont="1" applyBorder="1" applyAlignment="1">
      <alignment horizontal="center" vertical="top" wrapText="1"/>
    </xf>
    <xf numFmtId="0" fontId="4" fillId="0" borderId="0" xfId="0" applyNumberFormat="1" applyFont="1" applyAlignment="1">
      <alignment horizontal="center" vertical="top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13" fillId="0" borderId="0" xfId="0" applyNumberFormat="1" applyFont="1" applyAlignment="1">
      <alignment horizontal="left" vertical="top"/>
    </xf>
    <xf numFmtId="0" fontId="13" fillId="0" borderId="0" xfId="0" applyNumberFormat="1" applyFont="1" applyAlignment="1">
      <alignment horizontal="left" vertical="center" wrapText="1"/>
    </xf>
    <xf numFmtId="0" fontId="13" fillId="0" borderId="0" xfId="0" applyNumberFormat="1" applyFont="1" applyAlignment="1">
      <alignment horizontal="left"/>
    </xf>
    <xf numFmtId="0" fontId="13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/>
    </xf>
    <xf numFmtId="0" fontId="9" fillId="0" borderId="4" xfId="0" applyNumberFormat="1" applyFont="1" applyBorder="1" applyAlignment="1">
      <alignment horizontal="center"/>
    </xf>
    <xf numFmtId="0" fontId="15" fillId="0" borderId="1" xfId="0" applyNumberFormat="1" applyFont="1" applyBorder="1" applyAlignment="1">
      <alignment horizontal="center"/>
    </xf>
    <xf numFmtId="0" fontId="15" fillId="0" borderId="3" xfId="0" applyNumberFormat="1" applyFont="1" applyBorder="1" applyAlignment="1">
      <alignment horizontal="center"/>
    </xf>
    <xf numFmtId="0" fontId="15" fillId="0" borderId="4" xfId="0" applyNumberFormat="1" applyFont="1" applyBorder="1" applyAlignment="1">
      <alignment horizontal="center"/>
    </xf>
    <xf numFmtId="0" fontId="9" fillId="0" borderId="8" xfId="0" applyNumberFormat="1" applyFont="1" applyBorder="1" applyAlignment="1">
      <alignment horizontal="center"/>
    </xf>
    <xf numFmtId="0" fontId="9" fillId="0" borderId="9" xfId="0" applyNumberFormat="1" applyFont="1" applyBorder="1" applyAlignment="1">
      <alignment horizontal="center"/>
    </xf>
    <xf numFmtId="0" fontId="9" fillId="0" borderId="10" xfId="0" applyNumberFormat="1" applyFont="1" applyBorder="1" applyAlignment="1">
      <alignment horizontal="center"/>
    </xf>
    <xf numFmtId="0" fontId="11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88"/>
  <sheetViews>
    <sheetView tabSelected="1" zoomScale="70" zoomScaleNormal="70" workbookViewId="0">
      <pane xSplit="5" ySplit="13" topLeftCell="F288" activePane="bottomRight" state="frozen"/>
      <selection pane="topRight"/>
      <selection pane="bottomLeft"/>
      <selection pane="bottomRight" activeCell="N379" sqref="N379"/>
    </sheetView>
  </sheetViews>
  <sheetFormatPr defaultColWidth="9" defaultRowHeight="12.75" outlineLevelCol="1"/>
  <cols>
    <col min="1" max="1" width="9.7109375" hidden="1" customWidth="1" outlineLevel="1"/>
    <col min="2" max="2" width="20.28515625" hidden="1" customWidth="1" outlineLevel="1"/>
    <col min="3" max="3" width="12" hidden="1" customWidth="1" outlineLevel="1"/>
    <col min="4" max="4" width="50.85546875" customWidth="1" collapsed="1"/>
    <col min="5" max="5" width="11.85546875" customWidth="1"/>
    <col min="6" max="16" width="17.42578125" customWidth="1"/>
    <col min="17" max="17" width="9.5703125" customWidth="1"/>
    <col min="18" max="18" width="41.5703125" bestFit="1" customWidth="1"/>
    <col min="45" max="45" width="9" customWidth="1"/>
  </cols>
  <sheetData>
    <row r="1" spans="1:26" s="1" customFormat="1" ht="29.25" customHeight="1">
      <c r="A1" s="2" t="s">
        <v>0</v>
      </c>
      <c r="B1" s="2"/>
      <c r="C1" s="3" t="s">
        <v>1</v>
      </c>
      <c r="D1" s="195" t="s">
        <v>671</v>
      </c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R1" s="4" t="s">
        <v>2</v>
      </c>
    </row>
    <row r="2" spans="1:26" s="1" customFormat="1" ht="27" customHeight="1">
      <c r="A2" s="3">
        <v>6</v>
      </c>
      <c r="B2" s="3"/>
      <c r="C2" s="3">
        <f>VLOOKUP(E3, МО!$B$5:$C$59, 2, FALSE)</f>
        <v>25</v>
      </c>
      <c r="D2" s="197" t="s">
        <v>3</v>
      </c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R2" s="4"/>
    </row>
    <row r="3" spans="1:26" s="1" customFormat="1" ht="22.5">
      <c r="C3"/>
      <c r="D3" s="5"/>
      <c r="E3" s="192" t="s">
        <v>4</v>
      </c>
      <c r="F3" s="193"/>
      <c r="G3" s="193"/>
      <c r="H3" s="194"/>
      <c r="I3" s="5"/>
      <c r="J3" s="5"/>
      <c r="K3" s="5"/>
      <c r="L3" s="5"/>
      <c r="M3" s="5"/>
      <c r="N3" s="5"/>
      <c r="O3" s="5"/>
      <c r="P3" s="5"/>
      <c r="R3" s="6" t="s">
        <v>5</v>
      </c>
      <c r="S3" s="205" t="s">
        <v>6</v>
      </c>
      <c r="T3" s="206"/>
      <c r="U3" s="206"/>
      <c r="V3" s="206"/>
      <c r="W3" s="206"/>
      <c r="X3" s="206"/>
      <c r="Y3" s="206"/>
      <c r="Z3" s="207"/>
    </row>
    <row r="4" spans="1:26" s="1" customFormat="1" ht="15.75">
      <c r="A4" s="7"/>
      <c r="B4" s="7"/>
      <c r="C4" s="3">
        <f>IF(COUNTIF(МО!$C$5:$C$13, C2)&gt;0=TRUE, CONCATENATE(0, C2), C2)</f>
        <v>25</v>
      </c>
      <c r="D4" s="8"/>
      <c r="E4" s="8"/>
      <c r="F4" s="8"/>
      <c r="G4" s="8"/>
      <c r="H4" s="8"/>
      <c r="I4" s="9"/>
      <c r="J4" s="9"/>
      <c r="K4" s="9"/>
      <c r="L4" s="9"/>
      <c r="R4" s="10" t="s">
        <v>7</v>
      </c>
      <c r="S4" s="205" t="s">
        <v>8</v>
      </c>
      <c r="T4" s="206"/>
      <c r="U4" s="206"/>
      <c r="V4" s="206"/>
      <c r="W4" s="206"/>
      <c r="X4" s="206"/>
      <c r="Y4" s="206"/>
      <c r="Z4" s="207"/>
    </row>
    <row r="5" spans="1:26" s="1" customFormat="1" ht="18.75">
      <c r="A5" s="7"/>
      <c r="B5" s="7"/>
      <c r="C5" s="7"/>
      <c r="D5" s="11" t="s">
        <v>9</v>
      </c>
      <c r="E5" s="200" t="s">
        <v>10</v>
      </c>
      <c r="F5" s="200"/>
      <c r="G5" s="200"/>
      <c r="H5" s="200"/>
      <c r="I5" s="200"/>
      <c r="J5" s="200"/>
      <c r="K5" s="200"/>
      <c r="L5" s="200"/>
      <c r="M5" s="200"/>
      <c r="R5" s="10"/>
      <c r="S5" s="12"/>
      <c r="T5" s="13"/>
      <c r="U5" s="13"/>
      <c r="V5" s="13"/>
      <c r="W5" s="13"/>
      <c r="X5" s="13"/>
      <c r="Y5" s="13"/>
      <c r="Z5" s="14"/>
    </row>
    <row r="6" spans="1:26" s="1" customFormat="1" ht="18.75">
      <c r="A6" s="7"/>
      <c r="B6" s="7"/>
      <c r="C6" s="7"/>
      <c r="D6" s="11" t="s">
        <v>11</v>
      </c>
      <c r="E6" s="201" t="s">
        <v>12</v>
      </c>
      <c r="F6" s="201"/>
      <c r="G6" s="201"/>
      <c r="H6" s="201"/>
      <c r="I6" s="201"/>
      <c r="J6" s="201"/>
      <c r="K6" s="201"/>
      <c r="L6" s="201"/>
      <c r="M6" s="201"/>
      <c r="R6" s="15">
        <f>X2</f>
        <v>0</v>
      </c>
      <c r="S6" s="205" t="s">
        <v>13</v>
      </c>
      <c r="T6" s="206"/>
      <c r="U6" s="206"/>
      <c r="V6" s="206"/>
      <c r="W6" s="206"/>
      <c r="X6" s="206"/>
      <c r="Y6" s="206"/>
      <c r="Z6" s="207"/>
    </row>
    <row r="7" spans="1:26" s="1" customFormat="1" ht="18.75">
      <c r="A7" s="7"/>
      <c r="B7" s="7"/>
      <c r="C7" s="7"/>
      <c r="D7" s="11" t="s">
        <v>14</v>
      </c>
      <c r="E7" s="202" t="s">
        <v>15</v>
      </c>
      <c r="F7" s="202"/>
      <c r="G7" s="202"/>
      <c r="H7" s="202"/>
      <c r="I7" s="202"/>
      <c r="J7" s="202"/>
      <c r="K7" s="202"/>
      <c r="L7" s="202"/>
      <c r="M7" s="202"/>
      <c r="N7" s="16"/>
      <c r="O7" s="16"/>
      <c r="P7" s="16"/>
      <c r="Q7" s="16"/>
      <c r="R7" s="15">
        <f>55</f>
        <v>55</v>
      </c>
      <c r="S7" s="208" t="s">
        <v>16</v>
      </c>
      <c r="T7" s="209"/>
      <c r="U7" s="209"/>
      <c r="V7" s="209"/>
      <c r="W7" s="209"/>
      <c r="X7" s="209"/>
      <c r="Y7" s="209"/>
      <c r="Z7" s="210"/>
    </row>
    <row r="8" spans="1:26" s="1" customFormat="1" ht="18.75">
      <c r="A8" s="7"/>
      <c r="B8" s="7"/>
      <c r="C8" s="7"/>
      <c r="D8" s="11" t="s">
        <v>17</v>
      </c>
      <c r="E8" s="203" t="s">
        <v>18</v>
      </c>
      <c r="F8" s="203"/>
      <c r="G8" s="203"/>
      <c r="H8" s="203"/>
      <c r="I8" s="203"/>
      <c r="J8" s="203"/>
      <c r="K8" s="203"/>
      <c r="L8" s="203"/>
      <c r="M8" s="203"/>
      <c r="R8" s="17" t="s">
        <v>19</v>
      </c>
      <c r="S8" s="205" t="s">
        <v>20</v>
      </c>
      <c r="T8" s="206"/>
      <c r="U8" s="206"/>
      <c r="V8" s="206"/>
      <c r="W8" s="206"/>
      <c r="X8" s="206"/>
      <c r="Y8" s="206"/>
      <c r="Z8" s="207"/>
    </row>
    <row r="9" spans="1:26" s="1" customFormat="1" ht="18.75">
      <c r="A9" s="7"/>
      <c r="B9" s="7"/>
      <c r="D9" s="18"/>
      <c r="E9" s="19"/>
      <c r="F9" s="19"/>
      <c r="G9" s="19"/>
      <c r="H9" s="19"/>
      <c r="I9" s="19"/>
      <c r="J9" s="19"/>
      <c r="K9" s="19"/>
      <c r="L9" s="19"/>
      <c r="M9" s="19"/>
      <c r="P9" s="20" t="s">
        <v>21</v>
      </c>
      <c r="R9" s="21"/>
      <c r="S9" s="211"/>
      <c r="T9" s="212"/>
      <c r="U9" s="212"/>
      <c r="V9" s="212"/>
      <c r="W9" s="212"/>
      <c r="X9" s="212"/>
      <c r="Y9" s="212"/>
      <c r="Z9" s="213"/>
    </row>
    <row r="10" spans="1:26" s="1" customFormat="1" ht="20.25" customHeight="1">
      <c r="A10" s="7"/>
      <c r="B10" s="7"/>
      <c r="D10" s="199" t="s">
        <v>22</v>
      </c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</row>
    <row r="11" spans="1:26" s="1" customFormat="1" ht="15">
      <c r="A11" s="7"/>
      <c r="B11" s="7"/>
      <c r="D11" s="191"/>
      <c r="E11" s="191"/>
      <c r="F11" s="191"/>
      <c r="G11" s="191"/>
      <c r="H11" s="191"/>
      <c r="I11" s="191"/>
      <c r="J11" s="22"/>
      <c r="K11" s="22"/>
      <c r="L11" s="22"/>
    </row>
    <row r="12" spans="1:26" ht="15.75" customHeight="1">
      <c r="A12" s="185" t="s">
        <v>23</v>
      </c>
      <c r="B12" s="185" t="s">
        <v>24</v>
      </c>
      <c r="C12" s="187" t="s">
        <v>25</v>
      </c>
      <c r="D12" s="183" t="s">
        <v>26</v>
      </c>
      <c r="E12" s="181" t="s">
        <v>27</v>
      </c>
      <c r="F12" s="24">
        <v>2022</v>
      </c>
      <c r="G12" s="24">
        <v>2023</v>
      </c>
      <c r="H12" s="24">
        <v>2024</v>
      </c>
      <c r="I12" s="24">
        <v>2025</v>
      </c>
      <c r="J12" s="24">
        <v>2026</v>
      </c>
      <c r="K12" s="24">
        <v>2027</v>
      </c>
      <c r="L12" s="24">
        <v>2028</v>
      </c>
      <c r="M12" s="176">
        <v>2022</v>
      </c>
      <c r="N12" s="24">
        <v>2023</v>
      </c>
      <c r="O12" s="24">
        <v>2024</v>
      </c>
      <c r="P12" s="24">
        <v>2025</v>
      </c>
    </row>
    <row r="13" spans="1:26" ht="15.75">
      <c r="A13" s="186"/>
      <c r="B13" s="186"/>
      <c r="C13" s="188"/>
      <c r="D13" s="184"/>
      <c r="E13" s="182"/>
      <c r="F13" s="24" t="s">
        <v>28</v>
      </c>
      <c r="G13" s="24" t="s">
        <v>29</v>
      </c>
      <c r="H13" s="24" t="s">
        <v>30</v>
      </c>
      <c r="I13" s="24" t="s">
        <v>30</v>
      </c>
      <c r="J13" s="24" t="s">
        <v>30</v>
      </c>
      <c r="K13" s="24" t="s">
        <v>30</v>
      </c>
      <c r="L13" s="24" t="s">
        <v>30</v>
      </c>
      <c r="M13" s="24" t="s">
        <v>31</v>
      </c>
      <c r="N13" s="24" t="s">
        <v>31</v>
      </c>
      <c r="O13" s="24" t="s">
        <v>31</v>
      </c>
      <c r="P13" s="24" t="s">
        <v>31</v>
      </c>
    </row>
    <row r="14" spans="1:26" ht="19.5">
      <c r="A14" s="25">
        <v>600010</v>
      </c>
      <c r="B14" s="25">
        <f>VALUE(CONCATENATE($A$2, $C$4, C14))</f>
        <v>625100000</v>
      </c>
      <c r="C14" s="25">
        <v>100000</v>
      </c>
      <c r="D14" s="26" t="s">
        <v>32</v>
      </c>
      <c r="E14" s="27" t="s">
        <v>33</v>
      </c>
      <c r="F14" s="28">
        <v>60</v>
      </c>
      <c r="G14" s="28">
        <v>48</v>
      </c>
      <c r="H14" s="28">
        <v>97</v>
      </c>
      <c r="I14" s="28">
        <v>96</v>
      </c>
      <c r="J14" s="28">
        <v>97</v>
      </c>
      <c r="K14" s="28">
        <v>96</v>
      </c>
      <c r="L14" s="28">
        <v>96</v>
      </c>
      <c r="M14" s="160">
        <v>61</v>
      </c>
      <c r="N14" s="28">
        <v>60</v>
      </c>
      <c r="O14" s="28">
        <v>90</v>
      </c>
      <c r="P14" s="152">
        <v>92</v>
      </c>
      <c r="R14" s="29" t="s">
        <v>34</v>
      </c>
    </row>
    <row r="15" spans="1:26" ht="15.75">
      <c r="A15" s="25">
        <v>600020</v>
      </c>
      <c r="B15" s="25">
        <f>VALUE(CONCATENATE($A$2, $C$4, C15))</f>
        <v>625101000</v>
      </c>
      <c r="C15" s="25">
        <v>101000</v>
      </c>
      <c r="D15" s="30" t="s">
        <v>35</v>
      </c>
      <c r="E15" s="31" t="s">
        <v>36</v>
      </c>
      <c r="F15" s="32"/>
      <c r="G15" s="32">
        <f>IF(F14, G14/F14*100, 0)</f>
        <v>80</v>
      </c>
      <c r="H15" s="32">
        <f t="shared" ref="H15:I15" si="0">IF(G14, H14/G14*100, 0)</f>
        <v>202.08333333333334</v>
      </c>
      <c r="I15" s="32">
        <f t="shared" si="0"/>
        <v>98.969072164948457</v>
      </c>
      <c r="J15" s="32">
        <f>IF(I14, J14/I14*100, 0)</f>
        <v>101.04166666666667</v>
      </c>
      <c r="K15" s="32">
        <v>99</v>
      </c>
      <c r="L15" s="32">
        <v>100</v>
      </c>
      <c r="M15" s="177" t="s">
        <v>37</v>
      </c>
      <c r="N15" s="32">
        <f>IF(M14, N14/M14*100, 0)</f>
        <v>98.360655737704917</v>
      </c>
      <c r="O15" s="32">
        <f>IF(M14, O14/M14*100, 0)</f>
        <v>147.54098360655738</v>
      </c>
      <c r="P15" s="150">
        <f>IF(N14, P14/N14*100, 0)</f>
        <v>153.33333333333334</v>
      </c>
    </row>
    <row r="16" spans="1:26" ht="47.25">
      <c r="A16" s="25">
        <v>600030</v>
      </c>
      <c r="B16" s="25"/>
      <c r="C16" s="25"/>
      <c r="D16" s="33" t="s">
        <v>38</v>
      </c>
      <c r="E16" s="23"/>
      <c r="F16" s="34">
        <v>60</v>
      </c>
      <c r="G16" s="34">
        <v>48</v>
      </c>
      <c r="H16" s="34">
        <v>97</v>
      </c>
      <c r="I16" s="34">
        <v>96</v>
      </c>
      <c r="J16" s="34">
        <v>97</v>
      </c>
      <c r="K16" s="34">
        <v>96</v>
      </c>
      <c r="L16" s="34">
        <v>96</v>
      </c>
      <c r="M16" s="173">
        <v>61</v>
      </c>
      <c r="N16" s="34">
        <v>60</v>
      </c>
      <c r="O16" s="34">
        <v>90</v>
      </c>
      <c r="P16" s="153">
        <v>92</v>
      </c>
    </row>
    <row r="17" spans="1:18" ht="31.5">
      <c r="A17" s="25">
        <v>600040</v>
      </c>
      <c r="B17" s="25">
        <f t="shared" ref="B17:B34" si="1">VALUE(CONCATENATE($A$2, $C$4, C17))</f>
        <v>625100010</v>
      </c>
      <c r="C17" s="25">
        <v>100010</v>
      </c>
      <c r="D17" s="35" t="s">
        <v>39</v>
      </c>
      <c r="E17" s="36" t="s">
        <v>33</v>
      </c>
      <c r="F17" s="37">
        <v>45</v>
      </c>
      <c r="G17" s="37">
        <v>33</v>
      </c>
      <c r="H17" s="37">
        <v>82</v>
      </c>
      <c r="I17" s="37">
        <v>81</v>
      </c>
      <c r="J17" s="37">
        <v>82</v>
      </c>
      <c r="K17" s="37">
        <v>81</v>
      </c>
      <c r="L17" s="37">
        <v>81</v>
      </c>
      <c r="M17" s="172">
        <v>45</v>
      </c>
      <c r="N17" s="37">
        <v>45</v>
      </c>
      <c r="O17" s="37">
        <v>75</v>
      </c>
      <c r="P17" s="135">
        <v>77</v>
      </c>
      <c r="R17" s="1" t="s">
        <v>40</v>
      </c>
    </row>
    <row r="18" spans="1:18" ht="15.75">
      <c r="A18" s="25">
        <v>600050</v>
      </c>
      <c r="B18" s="25">
        <f t="shared" si="1"/>
        <v>625101010</v>
      </c>
      <c r="C18" s="25">
        <v>101010</v>
      </c>
      <c r="D18" s="38" t="s">
        <v>35</v>
      </c>
      <c r="E18" s="31" t="s">
        <v>36</v>
      </c>
      <c r="F18" s="39"/>
      <c r="G18" s="39">
        <f>IF(F17, G17/F17*100, 0)</f>
        <v>73.333333333333329</v>
      </c>
      <c r="H18" s="39">
        <f t="shared" ref="H18:I18" si="2">IF(G17, H17/G17*100, 0)</f>
        <v>248.4848484848485</v>
      </c>
      <c r="I18" s="39">
        <f t="shared" si="2"/>
        <v>98.780487804878049</v>
      </c>
      <c r="J18" s="39">
        <f>IF(I17, J17/I17*100, 0)</f>
        <v>101.23456790123457</v>
      </c>
      <c r="K18" s="39">
        <v>98.8</v>
      </c>
      <c r="L18" s="39">
        <v>100</v>
      </c>
      <c r="M18" s="151" t="s">
        <v>37</v>
      </c>
      <c r="N18" s="39">
        <f>IF(M17, N17/M17*100, 0)</f>
        <v>100</v>
      </c>
      <c r="O18" s="39">
        <f>IF(M17, O17/M17*100, 0)</f>
        <v>166.66666666666669</v>
      </c>
      <c r="P18" s="155">
        <f>IF(N17, P17/N17*100, 0)</f>
        <v>171.11111111111111</v>
      </c>
    </row>
    <row r="19" spans="1:18" ht="47.25">
      <c r="A19" s="25">
        <v>600060</v>
      </c>
      <c r="B19" s="25">
        <f t="shared" si="1"/>
        <v>625100011</v>
      </c>
      <c r="C19" s="25">
        <v>100011</v>
      </c>
      <c r="D19" s="40" t="s">
        <v>41</v>
      </c>
      <c r="E19" s="36" t="s">
        <v>33</v>
      </c>
      <c r="F19" s="37">
        <v>45</v>
      </c>
      <c r="G19" s="37">
        <v>33</v>
      </c>
      <c r="H19" s="37">
        <v>82</v>
      </c>
      <c r="I19" s="37">
        <v>81</v>
      </c>
      <c r="J19" s="37">
        <v>82</v>
      </c>
      <c r="K19" s="37">
        <v>81</v>
      </c>
      <c r="L19" s="37">
        <v>81</v>
      </c>
      <c r="M19" s="37">
        <v>45</v>
      </c>
      <c r="N19" s="37">
        <v>45</v>
      </c>
      <c r="O19" s="37">
        <v>75</v>
      </c>
      <c r="P19" s="154">
        <v>77</v>
      </c>
    </row>
    <row r="20" spans="1:18" ht="15.75">
      <c r="A20" s="25">
        <v>600070</v>
      </c>
      <c r="B20" s="25">
        <f t="shared" si="1"/>
        <v>625101011</v>
      </c>
      <c r="C20" s="25">
        <v>101011</v>
      </c>
      <c r="D20" s="38" t="s">
        <v>35</v>
      </c>
      <c r="E20" s="31" t="s">
        <v>36</v>
      </c>
      <c r="F20" s="39"/>
      <c r="G20" s="39">
        <f>IF(F19, G19/F19*100, 0)</f>
        <v>73.333333333333329</v>
      </c>
      <c r="H20" s="39">
        <f t="shared" ref="H20:I20" si="3">IF(G19, H19/G19*100, 0)</f>
        <v>248.4848484848485</v>
      </c>
      <c r="I20" s="39">
        <f t="shared" si="3"/>
        <v>98.780487804878049</v>
      </c>
      <c r="J20" s="39">
        <f>IF(I19, J19/I19*100, 0)</f>
        <v>101.23456790123457</v>
      </c>
      <c r="K20" s="39">
        <v>98.8</v>
      </c>
      <c r="L20" s="39">
        <v>100</v>
      </c>
      <c r="M20" s="151" t="s">
        <v>37</v>
      </c>
      <c r="N20" s="39">
        <f>IF(M19, N19/M19*100, 0)</f>
        <v>100</v>
      </c>
      <c r="O20" s="39">
        <f>IF(M19, O19/M19*100, 0)</f>
        <v>166.66666666666669</v>
      </c>
      <c r="P20" s="155">
        <f>IF(N19, P19/N19*100, 0)</f>
        <v>171.11111111111111</v>
      </c>
    </row>
    <row r="21" spans="1:18" ht="15.75">
      <c r="A21" s="25">
        <v>600080</v>
      </c>
      <c r="B21" s="25">
        <f t="shared" si="1"/>
        <v>625100012</v>
      </c>
      <c r="C21" s="25">
        <v>100012</v>
      </c>
      <c r="D21" s="35" t="s">
        <v>42</v>
      </c>
      <c r="E21" s="36" t="s">
        <v>33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154">
        <v>0</v>
      </c>
    </row>
    <row r="22" spans="1:18" ht="15.75">
      <c r="A22" s="25">
        <v>600090</v>
      </c>
      <c r="B22" s="25">
        <f t="shared" si="1"/>
        <v>625101012</v>
      </c>
      <c r="C22" s="25">
        <v>101012</v>
      </c>
      <c r="D22" s="38" t="s">
        <v>35</v>
      </c>
      <c r="E22" s="31" t="s">
        <v>36</v>
      </c>
      <c r="F22" s="39"/>
      <c r="G22" s="39">
        <f>IF(F21, G21/F21*100, 0)</f>
        <v>0</v>
      </c>
      <c r="H22" s="39">
        <f t="shared" ref="H22:I22" si="4">IF(G21, H21/G21*100, 0)</f>
        <v>0</v>
      </c>
      <c r="I22" s="39">
        <f t="shared" si="4"/>
        <v>0</v>
      </c>
      <c r="J22" s="39">
        <f>IF(I21, J21/I21*100, 0)</f>
        <v>0</v>
      </c>
      <c r="K22" s="39">
        <f>IF(I21, K21/I21*100, 0)</f>
        <v>0</v>
      </c>
      <c r="L22" s="39">
        <v>0</v>
      </c>
      <c r="M22" s="151" t="s">
        <v>37</v>
      </c>
      <c r="N22" s="39">
        <f>IF(M21, N21/M21*100, 0)</f>
        <v>0</v>
      </c>
      <c r="O22" s="39">
        <f>IF(M21, O21/M21*100, 0)</f>
        <v>0</v>
      </c>
      <c r="P22" s="155">
        <f>IF(N21, P21/N21*100, 0)</f>
        <v>0</v>
      </c>
    </row>
    <row r="23" spans="1:18" ht="15.75">
      <c r="A23" s="25">
        <v>600100</v>
      </c>
      <c r="B23" s="25">
        <f t="shared" si="1"/>
        <v>625100020</v>
      </c>
      <c r="C23" s="25">
        <v>100020</v>
      </c>
      <c r="D23" s="35" t="s">
        <v>43</v>
      </c>
      <c r="E23" s="36" t="s">
        <v>33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154">
        <v>0</v>
      </c>
    </row>
    <row r="24" spans="1:18" ht="15.75">
      <c r="A24" s="25">
        <v>600110</v>
      </c>
      <c r="B24" s="25">
        <f t="shared" si="1"/>
        <v>625101020</v>
      </c>
      <c r="C24" s="25">
        <v>101020</v>
      </c>
      <c r="D24" s="38" t="s">
        <v>35</v>
      </c>
      <c r="E24" s="31" t="s">
        <v>36</v>
      </c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154"/>
    </row>
    <row r="25" spans="1:18" ht="15.75">
      <c r="A25" s="25">
        <v>600120</v>
      </c>
      <c r="B25" s="25">
        <f t="shared" si="1"/>
        <v>625100030</v>
      </c>
      <c r="C25" s="25">
        <v>100030</v>
      </c>
      <c r="D25" s="35" t="s">
        <v>44</v>
      </c>
      <c r="E25" s="36" t="s">
        <v>33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154">
        <v>0</v>
      </c>
    </row>
    <row r="26" spans="1:18" ht="15.75">
      <c r="A26" s="25">
        <v>600130</v>
      </c>
      <c r="B26" s="25">
        <f t="shared" si="1"/>
        <v>625101030</v>
      </c>
      <c r="C26" s="25">
        <v>101030</v>
      </c>
      <c r="D26" s="38" t="s">
        <v>35</v>
      </c>
      <c r="E26" s="31" t="s">
        <v>36</v>
      </c>
      <c r="F26" s="39"/>
      <c r="G26" s="39">
        <f>IF(F25, G25/F25*100, 0)</f>
        <v>0</v>
      </c>
      <c r="H26" s="39">
        <f t="shared" ref="H26:I26" si="5">IF(G25, H25/G25*100, 0)</f>
        <v>0</v>
      </c>
      <c r="I26" s="39">
        <f t="shared" si="5"/>
        <v>0</v>
      </c>
      <c r="J26" s="39">
        <f>IF(I25, J25/I25*100, 0)</f>
        <v>0</v>
      </c>
      <c r="K26" s="39">
        <f>IF(I25, K25/I25*100, 0)</f>
        <v>0</v>
      </c>
      <c r="L26" s="39">
        <v>0</v>
      </c>
      <c r="M26" s="151" t="s">
        <v>37</v>
      </c>
      <c r="N26" s="39">
        <f>IF(M25, N25/M25*100, 0)</f>
        <v>0</v>
      </c>
      <c r="O26" s="39">
        <f>IF(M25, O25/M25*100, 0)</f>
        <v>0</v>
      </c>
      <c r="P26" s="155">
        <f>IF(N25, P25/N25*100, 0)</f>
        <v>0</v>
      </c>
    </row>
    <row r="27" spans="1:18" ht="31.5">
      <c r="A27" s="25">
        <v>600140</v>
      </c>
      <c r="B27" s="25">
        <f t="shared" si="1"/>
        <v>625100040</v>
      </c>
      <c r="C27" s="25">
        <v>100040</v>
      </c>
      <c r="D27" s="35" t="s">
        <v>45</v>
      </c>
      <c r="E27" s="36" t="s">
        <v>33</v>
      </c>
      <c r="F27" s="37">
        <v>1</v>
      </c>
      <c r="G27" s="37">
        <v>1</v>
      </c>
      <c r="H27" s="37">
        <v>1</v>
      </c>
      <c r="I27" s="37">
        <v>1</v>
      </c>
      <c r="J27" s="37">
        <v>1</v>
      </c>
      <c r="K27" s="37">
        <v>1</v>
      </c>
      <c r="L27" s="37">
        <v>1</v>
      </c>
      <c r="M27" s="37">
        <v>1</v>
      </c>
      <c r="N27" s="37">
        <v>1</v>
      </c>
      <c r="O27" s="37">
        <v>1</v>
      </c>
      <c r="P27" s="154">
        <v>1</v>
      </c>
    </row>
    <row r="28" spans="1:18" ht="15.75">
      <c r="A28" s="25">
        <v>600150</v>
      </c>
      <c r="B28" s="25">
        <f t="shared" si="1"/>
        <v>625101040</v>
      </c>
      <c r="C28" s="25">
        <v>101040</v>
      </c>
      <c r="D28" s="38" t="s">
        <v>35</v>
      </c>
      <c r="E28" s="31" t="s">
        <v>36</v>
      </c>
      <c r="F28" s="39"/>
      <c r="G28" s="39">
        <f>IF(F27, G27/F27*100, 0)</f>
        <v>100</v>
      </c>
      <c r="H28" s="39">
        <f t="shared" ref="H28:I28" si="6">IF(G27, H27/G27*100, 0)</f>
        <v>100</v>
      </c>
      <c r="I28" s="39">
        <f t="shared" si="6"/>
        <v>100</v>
      </c>
      <c r="J28" s="39">
        <f>IF(I27, J27/I27*100, 0)</f>
        <v>100</v>
      </c>
      <c r="K28" s="39">
        <f>IF(I27, K27/I27*100, 0)</f>
        <v>100</v>
      </c>
      <c r="L28" s="39">
        <v>100</v>
      </c>
      <c r="M28" s="151" t="s">
        <v>37</v>
      </c>
      <c r="N28" s="39">
        <f>IF(M27, N27/M27*100, 0)</f>
        <v>100</v>
      </c>
      <c r="O28" s="39">
        <f>IF(M27, O27/M27*100, 0)</f>
        <v>100</v>
      </c>
      <c r="P28" s="155">
        <f>IF(N27, P27/N27*100, 0)</f>
        <v>100</v>
      </c>
    </row>
    <row r="29" spans="1:18" ht="47.25">
      <c r="A29" s="25">
        <v>600160</v>
      </c>
      <c r="B29" s="25">
        <f t="shared" si="1"/>
        <v>625100050</v>
      </c>
      <c r="C29" s="25">
        <v>100050</v>
      </c>
      <c r="D29" s="35" t="s">
        <v>46</v>
      </c>
      <c r="E29" s="36" t="s">
        <v>33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154">
        <v>0</v>
      </c>
    </row>
    <row r="30" spans="1:18" ht="15.75">
      <c r="A30" s="25">
        <v>600170</v>
      </c>
      <c r="B30" s="25">
        <f t="shared" si="1"/>
        <v>625101050</v>
      </c>
      <c r="C30" s="25">
        <v>101050</v>
      </c>
      <c r="D30" s="38" t="s">
        <v>35</v>
      </c>
      <c r="E30" s="31" t="s">
        <v>36</v>
      </c>
      <c r="F30" s="39"/>
      <c r="G30" s="39">
        <f>IF(F29, G29/F29*100, 0)</f>
        <v>0</v>
      </c>
      <c r="H30" s="39">
        <f t="shared" ref="H30:I30" si="7">IF(G29, H29/G29*100, 0)</f>
        <v>0</v>
      </c>
      <c r="I30" s="39">
        <f t="shared" si="7"/>
        <v>0</v>
      </c>
      <c r="J30" s="39">
        <f>IF(I29, J29/I29*100, 0)</f>
        <v>0</v>
      </c>
      <c r="K30" s="39">
        <f>IF(I29, K29/I29*100, 0)</f>
        <v>0</v>
      </c>
      <c r="L30" s="39">
        <v>0</v>
      </c>
      <c r="M30" s="151" t="s">
        <v>37</v>
      </c>
      <c r="N30" s="39">
        <f>IF(M29, N29/M29*100, 0)</f>
        <v>0</v>
      </c>
      <c r="O30" s="39">
        <f>IF(M29, O29/M29*100, 0)</f>
        <v>0</v>
      </c>
      <c r="P30" s="155">
        <f>IF(N29, P29/N29*100, 0)</f>
        <v>0</v>
      </c>
    </row>
    <row r="31" spans="1:18" ht="15.75">
      <c r="A31" s="25">
        <v>600180</v>
      </c>
      <c r="B31" s="25">
        <f t="shared" si="1"/>
        <v>625100060</v>
      </c>
      <c r="C31" s="25">
        <v>100060</v>
      </c>
      <c r="D31" s="35" t="s">
        <v>47</v>
      </c>
      <c r="E31" s="36" t="s">
        <v>33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154">
        <v>0</v>
      </c>
    </row>
    <row r="32" spans="1:18" ht="15.75">
      <c r="A32" s="25">
        <v>600190</v>
      </c>
      <c r="B32" s="25">
        <f t="shared" si="1"/>
        <v>625101060</v>
      </c>
      <c r="C32" s="25">
        <v>101060</v>
      </c>
      <c r="D32" s="38" t="s">
        <v>35</v>
      </c>
      <c r="E32" s="31" t="s">
        <v>36</v>
      </c>
      <c r="F32" s="39"/>
      <c r="G32" s="39">
        <f>IF(F31, G31/F31*100, 0)</f>
        <v>0</v>
      </c>
      <c r="H32" s="39">
        <f t="shared" ref="H32:I32" si="8">IF(G31, H31/G31*100, 0)</f>
        <v>0</v>
      </c>
      <c r="I32" s="39">
        <f t="shared" si="8"/>
        <v>0</v>
      </c>
      <c r="J32" s="39">
        <f>IF(I31, J31/I31*100, 0)</f>
        <v>0</v>
      </c>
      <c r="K32" s="39">
        <f>IF(I31, K31/I31*100, 0)</f>
        <v>0</v>
      </c>
      <c r="L32" s="39">
        <v>0</v>
      </c>
      <c r="M32" s="151" t="s">
        <v>37</v>
      </c>
      <c r="N32" s="39">
        <f>IF(M31, N31/M31*100, 0)</f>
        <v>0</v>
      </c>
      <c r="O32" s="39">
        <f>IF(M31, O31/M31*100, 0)</f>
        <v>0</v>
      </c>
      <c r="P32" s="155">
        <f>IF(N31, P31/N31*100, 0)</f>
        <v>0</v>
      </c>
    </row>
    <row r="33" spans="1:18" ht="31.5">
      <c r="A33" s="25">
        <v>600200</v>
      </c>
      <c r="B33" s="25">
        <f t="shared" si="1"/>
        <v>625100070</v>
      </c>
      <c r="C33" s="25">
        <v>100070</v>
      </c>
      <c r="D33" s="41" t="s">
        <v>48</v>
      </c>
      <c r="E33" s="36" t="s">
        <v>33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154">
        <v>0</v>
      </c>
      <c r="R33" s="1" t="s">
        <v>49</v>
      </c>
    </row>
    <row r="34" spans="1:18" ht="15.75">
      <c r="A34" s="25">
        <v>600210</v>
      </c>
      <c r="B34" s="25">
        <f t="shared" si="1"/>
        <v>625101070</v>
      </c>
      <c r="C34" s="25">
        <v>101070</v>
      </c>
      <c r="D34" s="38" t="s">
        <v>35</v>
      </c>
      <c r="E34" s="31" t="s">
        <v>36</v>
      </c>
      <c r="F34" s="39"/>
      <c r="G34" s="39">
        <f>IF(F33, G33/F33*100, 0)</f>
        <v>0</v>
      </c>
      <c r="H34" s="39">
        <f t="shared" ref="H34:I34" si="9">IF(G33, H33/G33*100, 0)</f>
        <v>0</v>
      </c>
      <c r="I34" s="39">
        <f t="shared" si="9"/>
        <v>0</v>
      </c>
      <c r="J34" s="39">
        <f>IF(I33, J33/I33*100, 0)</f>
        <v>0</v>
      </c>
      <c r="K34" s="39">
        <f>IF(I33, K33/I33*100, 0)</f>
        <v>0</v>
      </c>
      <c r="L34" s="39">
        <v>0</v>
      </c>
      <c r="M34" s="151" t="s">
        <v>37</v>
      </c>
      <c r="N34" s="39">
        <f>IF(M33, N33/M33*100, 0)</f>
        <v>0</v>
      </c>
      <c r="O34" s="39">
        <f>IF(M33, O33/M33*100, 0)</f>
        <v>0</v>
      </c>
      <c r="P34" s="155">
        <f>IF(N33, P33/N33*100, 0)</f>
        <v>0</v>
      </c>
    </row>
    <row r="35" spans="1:18" ht="15.75">
      <c r="A35" s="25">
        <v>600220</v>
      </c>
      <c r="B35" s="25"/>
      <c r="C35" s="25"/>
      <c r="D35" s="42" t="s">
        <v>50</v>
      </c>
      <c r="E35" s="27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145"/>
    </row>
    <row r="36" spans="1:18" ht="47.25">
      <c r="A36" s="25">
        <v>600230</v>
      </c>
      <c r="B36" s="25">
        <f t="shared" ref="B36:B69" si="10">VALUE(CONCATENATE($A$2, $C$4, C36))</f>
        <v>625100071</v>
      </c>
      <c r="C36" s="25">
        <v>100071</v>
      </c>
      <c r="D36" s="40" t="s">
        <v>51</v>
      </c>
      <c r="E36" s="36" t="s">
        <v>33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154">
        <v>0</v>
      </c>
    </row>
    <row r="37" spans="1:18" ht="15.75">
      <c r="A37" s="25">
        <v>600240</v>
      </c>
      <c r="B37" s="25">
        <f t="shared" si="10"/>
        <v>625101071</v>
      </c>
      <c r="C37" s="25">
        <v>101071</v>
      </c>
      <c r="D37" s="38" t="s">
        <v>35</v>
      </c>
      <c r="E37" s="31" t="s">
        <v>36</v>
      </c>
      <c r="F37" s="39"/>
      <c r="G37" s="39">
        <f>IF(F36, G36/F36*100, 0)</f>
        <v>0</v>
      </c>
      <c r="H37" s="39">
        <f t="shared" ref="H37:I37" si="11">IF(G36, H36/G36*100, 0)</f>
        <v>0</v>
      </c>
      <c r="I37" s="39">
        <f t="shared" si="11"/>
        <v>0</v>
      </c>
      <c r="J37" s="39">
        <f>IF(I36, J36/I36*100, 0)</f>
        <v>0</v>
      </c>
      <c r="K37" s="39">
        <f>IF(I36, K36/I36*100, 0)</f>
        <v>0</v>
      </c>
      <c r="L37" s="39">
        <v>0</v>
      </c>
      <c r="M37" s="151" t="s">
        <v>37</v>
      </c>
      <c r="N37" s="39">
        <f>IF(M36, N36/M36*100, 0)</f>
        <v>0</v>
      </c>
      <c r="O37" s="39">
        <f>IF(M36, O36/M36*100, 0)</f>
        <v>0</v>
      </c>
      <c r="P37" s="155">
        <f>IF(N36, P36/N36*100, 0)</f>
        <v>0</v>
      </c>
    </row>
    <row r="38" spans="1:18" ht="47.25">
      <c r="A38" s="25">
        <v>600250</v>
      </c>
      <c r="B38" s="25">
        <f t="shared" si="10"/>
        <v>625100072</v>
      </c>
      <c r="C38" s="25">
        <v>100072</v>
      </c>
      <c r="D38" s="40" t="s">
        <v>52</v>
      </c>
      <c r="E38" s="36" t="s">
        <v>33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154">
        <v>0</v>
      </c>
    </row>
    <row r="39" spans="1:18" ht="15.75">
      <c r="A39" s="25">
        <v>600260</v>
      </c>
      <c r="B39" s="25">
        <f t="shared" si="10"/>
        <v>625101072</v>
      </c>
      <c r="C39" s="25">
        <v>101072</v>
      </c>
      <c r="D39" s="38" t="s">
        <v>35</v>
      </c>
      <c r="E39" s="31" t="s">
        <v>36</v>
      </c>
      <c r="F39" s="39"/>
      <c r="G39" s="39">
        <f>IF(F38, G38/F38*100, 0)</f>
        <v>0</v>
      </c>
      <c r="H39" s="39">
        <f t="shared" ref="H39:I39" si="12">IF(G38, H38/G38*100, 0)</f>
        <v>0</v>
      </c>
      <c r="I39" s="39">
        <f t="shared" si="12"/>
        <v>0</v>
      </c>
      <c r="J39" s="39">
        <f>IF(I38, J38/I38*100, 0)</f>
        <v>0</v>
      </c>
      <c r="K39" s="39">
        <f>IF(I38, K38/I38*100, 0)</f>
        <v>0</v>
      </c>
      <c r="L39" s="39">
        <v>0</v>
      </c>
      <c r="M39" s="151" t="s">
        <v>37</v>
      </c>
      <c r="N39" s="39">
        <f>IF(M38, N38/M38*100, 0)</f>
        <v>0</v>
      </c>
      <c r="O39" s="39">
        <f>IF(M38, O38/M38*100, 0)</f>
        <v>0</v>
      </c>
      <c r="P39" s="155">
        <f>IF(N38, P38/N38*100, 0)</f>
        <v>0</v>
      </c>
    </row>
    <row r="40" spans="1:18" ht="15.75">
      <c r="A40" s="25">
        <v>600270</v>
      </c>
      <c r="B40" s="25">
        <f t="shared" si="10"/>
        <v>625100080</v>
      </c>
      <c r="C40" s="25">
        <v>100080</v>
      </c>
      <c r="D40" s="35" t="s">
        <v>53</v>
      </c>
      <c r="E40" s="36" t="s">
        <v>33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154">
        <v>0</v>
      </c>
    </row>
    <row r="41" spans="1:18" ht="15.75">
      <c r="A41" s="25">
        <v>600280</v>
      </c>
      <c r="B41" s="25">
        <f t="shared" si="10"/>
        <v>625101080</v>
      </c>
      <c r="C41" s="25">
        <v>101080</v>
      </c>
      <c r="D41" s="38" t="s">
        <v>35</v>
      </c>
      <c r="E41" s="31" t="s">
        <v>36</v>
      </c>
      <c r="F41" s="39"/>
      <c r="G41" s="39">
        <f>IF(F40, G40/F40*100, 0)</f>
        <v>0</v>
      </c>
      <c r="H41" s="39">
        <f t="shared" ref="H41:I41" si="13">IF(G40, H40/G40*100, 0)</f>
        <v>0</v>
      </c>
      <c r="I41" s="39">
        <f t="shared" si="13"/>
        <v>0</v>
      </c>
      <c r="J41" s="39">
        <f>IF(I40, J40/I40*100, 0)</f>
        <v>0</v>
      </c>
      <c r="K41" s="39">
        <f>IF(I40, K40/I40*100, 0)</f>
        <v>0</v>
      </c>
      <c r="L41" s="39">
        <v>0</v>
      </c>
      <c r="M41" s="151" t="s">
        <v>37</v>
      </c>
      <c r="N41" s="39">
        <f>IF(M40, N40/M40*100, 0)</f>
        <v>0</v>
      </c>
      <c r="O41" s="39">
        <f>IF(M40, O40/M40*100, 0)</f>
        <v>0</v>
      </c>
      <c r="P41" s="155">
        <f>IF(N40, P40/N40*100, 0)</f>
        <v>0</v>
      </c>
    </row>
    <row r="42" spans="1:18" ht="31.5">
      <c r="A42" s="25">
        <v>600290</v>
      </c>
      <c r="B42" s="25">
        <f t="shared" si="10"/>
        <v>625100090</v>
      </c>
      <c r="C42" s="25">
        <v>100090</v>
      </c>
      <c r="D42" s="41" t="s">
        <v>54</v>
      </c>
      <c r="E42" s="36" t="s">
        <v>33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154">
        <v>0</v>
      </c>
    </row>
    <row r="43" spans="1:18" ht="15.75">
      <c r="A43" s="25">
        <v>600300</v>
      </c>
      <c r="B43" s="25">
        <f t="shared" si="10"/>
        <v>625101090</v>
      </c>
      <c r="C43" s="25">
        <v>101090</v>
      </c>
      <c r="D43" s="38" t="s">
        <v>35</v>
      </c>
      <c r="E43" s="31" t="s">
        <v>36</v>
      </c>
      <c r="F43" s="39"/>
      <c r="G43" s="39">
        <f>IF(F42, G42/F42*100, 0)</f>
        <v>0</v>
      </c>
      <c r="H43" s="39">
        <f t="shared" ref="H43:I43" si="14">IF(G42, H42/G42*100, 0)</f>
        <v>0</v>
      </c>
      <c r="I43" s="39">
        <f t="shared" si="14"/>
        <v>0</v>
      </c>
      <c r="J43" s="39">
        <f>IF(I42, J42/I42*100, 0)</f>
        <v>0</v>
      </c>
      <c r="K43" s="39">
        <f>IF(I42, K42/I42*100, 0)</f>
        <v>0</v>
      </c>
      <c r="L43" s="39">
        <v>0</v>
      </c>
      <c r="M43" s="151" t="s">
        <v>37</v>
      </c>
      <c r="N43" s="39">
        <f>IF(M42, N42/M42*100, 0)</f>
        <v>0</v>
      </c>
      <c r="O43" s="39">
        <f>IF(M42, O42/M42*100, 0)</f>
        <v>0</v>
      </c>
      <c r="P43" s="155">
        <f>IF(N42, P42/N42*100, 0)</f>
        <v>0</v>
      </c>
    </row>
    <row r="44" spans="1:18" ht="15.75">
      <c r="A44" s="25">
        <v>600310</v>
      </c>
      <c r="B44" s="25">
        <f t="shared" si="10"/>
        <v>625100100</v>
      </c>
      <c r="C44" s="25">
        <v>100100</v>
      </c>
      <c r="D44" s="35" t="s">
        <v>55</v>
      </c>
      <c r="E44" s="36" t="s">
        <v>33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154">
        <v>0</v>
      </c>
    </row>
    <row r="45" spans="1:18" ht="18.75" customHeight="1">
      <c r="A45" s="25">
        <v>600320</v>
      </c>
      <c r="B45" s="25">
        <f t="shared" si="10"/>
        <v>625101100</v>
      </c>
      <c r="C45" s="25">
        <v>101100</v>
      </c>
      <c r="D45" s="38" t="s">
        <v>35</v>
      </c>
      <c r="E45" s="31" t="s">
        <v>36</v>
      </c>
      <c r="F45" s="39"/>
      <c r="G45" s="39">
        <f>IF(F44, G44/F44*100, 0)</f>
        <v>0</v>
      </c>
      <c r="H45" s="39">
        <f t="shared" ref="H45:I45" si="15">IF(G44, H44/G44*100, 0)</f>
        <v>0</v>
      </c>
      <c r="I45" s="39">
        <f t="shared" si="15"/>
        <v>0</v>
      </c>
      <c r="J45" s="39">
        <f>IF(I44, J44/I44*100, 0)</f>
        <v>0</v>
      </c>
      <c r="K45" s="39">
        <f>IF(I44, K44/I44*100, 0)</f>
        <v>0</v>
      </c>
      <c r="L45" s="39">
        <v>0</v>
      </c>
      <c r="M45" s="151" t="s">
        <v>37</v>
      </c>
      <c r="N45" s="39">
        <f>IF(M44, N44/M44*100, 0)</f>
        <v>0</v>
      </c>
      <c r="O45" s="39">
        <f>IF(M44, O44/M44*100, 0)</f>
        <v>0</v>
      </c>
      <c r="P45" s="155">
        <f>IF(N44, P44/N44*100, 0)</f>
        <v>0</v>
      </c>
    </row>
    <row r="46" spans="1:18" ht="15.75">
      <c r="A46" s="25">
        <v>600330</v>
      </c>
      <c r="B46" s="25">
        <f t="shared" si="10"/>
        <v>625100110</v>
      </c>
      <c r="C46" s="25">
        <v>100110</v>
      </c>
      <c r="D46" s="35" t="s">
        <v>56</v>
      </c>
      <c r="E46" s="36" t="s">
        <v>33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154">
        <v>0</v>
      </c>
    </row>
    <row r="47" spans="1:18" ht="15.75">
      <c r="A47" s="25">
        <v>600340</v>
      </c>
      <c r="B47" s="25">
        <f t="shared" si="10"/>
        <v>625101110</v>
      </c>
      <c r="C47" s="25">
        <v>101110</v>
      </c>
      <c r="D47" s="38" t="s">
        <v>35</v>
      </c>
      <c r="E47" s="31" t="s">
        <v>36</v>
      </c>
      <c r="F47" s="39"/>
      <c r="G47" s="39">
        <f>IF(F46, G46/F46*100, 0)</f>
        <v>0</v>
      </c>
      <c r="H47" s="39">
        <f t="shared" ref="H47:I47" si="16">IF(G46, H46/G46*100, 0)</f>
        <v>0</v>
      </c>
      <c r="I47" s="39">
        <f t="shared" si="16"/>
        <v>0</v>
      </c>
      <c r="J47" s="39">
        <f>IF(I46, J46/I46*100, 0)</f>
        <v>0</v>
      </c>
      <c r="K47" s="39">
        <f>IF(I46, K46/I46*100, 0)</f>
        <v>0</v>
      </c>
      <c r="L47" s="39">
        <v>0</v>
      </c>
      <c r="M47" s="151" t="s">
        <v>37</v>
      </c>
      <c r="N47" s="39">
        <f>IF(M46, N46/M46*100, 0)</f>
        <v>0</v>
      </c>
      <c r="O47" s="39">
        <f>IF(M46, O46/M46*100, 0)</f>
        <v>0</v>
      </c>
      <c r="P47" s="155">
        <f>IF(N46, P46/N46*100, 0)</f>
        <v>0</v>
      </c>
    </row>
    <row r="48" spans="1:18" ht="31.5">
      <c r="A48" s="25">
        <v>600350</v>
      </c>
      <c r="B48" s="25">
        <f t="shared" si="10"/>
        <v>625100120</v>
      </c>
      <c r="C48" s="25">
        <v>100120</v>
      </c>
      <c r="D48" s="35" t="s">
        <v>57</v>
      </c>
      <c r="E48" s="36" t="s">
        <v>33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154">
        <v>0</v>
      </c>
    </row>
    <row r="49" spans="1:16" ht="15.75">
      <c r="A49" s="25">
        <v>600360</v>
      </c>
      <c r="B49" s="25">
        <f t="shared" si="10"/>
        <v>625101120</v>
      </c>
      <c r="C49" s="25">
        <v>101120</v>
      </c>
      <c r="D49" s="38" t="s">
        <v>35</v>
      </c>
      <c r="E49" s="31" t="s">
        <v>36</v>
      </c>
      <c r="F49" s="39"/>
      <c r="G49" s="39">
        <f>IF(F48, G48/F48*100, 0)</f>
        <v>0</v>
      </c>
      <c r="H49" s="39">
        <f t="shared" ref="H49:I49" si="17">IF(G48, H48/G48*100, 0)</f>
        <v>0</v>
      </c>
      <c r="I49" s="39">
        <f t="shared" si="17"/>
        <v>0</v>
      </c>
      <c r="J49" s="39">
        <f>IF(I48, J48/I48*100, 0)</f>
        <v>0</v>
      </c>
      <c r="K49" s="39">
        <f>IF(I48, K48/I48*100, 0)</f>
        <v>0</v>
      </c>
      <c r="L49" s="39">
        <v>0</v>
      </c>
      <c r="M49" s="151" t="s">
        <v>37</v>
      </c>
      <c r="N49" s="39">
        <f>IF(M48, N48/M48*100, 0)</f>
        <v>0</v>
      </c>
      <c r="O49" s="39">
        <f>IF(M48, O48/M48*100, 0)</f>
        <v>0</v>
      </c>
      <c r="P49" s="155">
        <f>IF(N48, P48/N48*100, 0)</f>
        <v>0</v>
      </c>
    </row>
    <row r="50" spans="1:16" ht="31.5">
      <c r="A50" s="25">
        <v>600370</v>
      </c>
      <c r="B50" s="25">
        <f t="shared" si="10"/>
        <v>625100130</v>
      </c>
      <c r="C50" s="25">
        <v>100130</v>
      </c>
      <c r="D50" s="41" t="s">
        <v>58</v>
      </c>
      <c r="E50" s="36" t="s">
        <v>33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154">
        <v>0</v>
      </c>
    </row>
    <row r="51" spans="1:16" ht="15.75">
      <c r="A51" s="25">
        <v>600380</v>
      </c>
      <c r="B51" s="25">
        <f t="shared" si="10"/>
        <v>625101130</v>
      </c>
      <c r="C51" s="25">
        <v>101130</v>
      </c>
      <c r="D51" s="38" t="s">
        <v>35</v>
      </c>
      <c r="E51" s="31" t="s">
        <v>36</v>
      </c>
      <c r="F51" s="39"/>
      <c r="G51" s="39">
        <f>IF(F50, G50/F50*100, 0)</f>
        <v>0</v>
      </c>
      <c r="H51" s="39">
        <f t="shared" ref="H51:I51" si="18">IF(G50, H50/G50*100, 0)</f>
        <v>0</v>
      </c>
      <c r="I51" s="39">
        <f t="shared" si="18"/>
        <v>0</v>
      </c>
      <c r="J51" s="39">
        <f>IF(I50, J50/I50*100, 0)</f>
        <v>0</v>
      </c>
      <c r="K51" s="39">
        <f>IF(I50, K50/I50*100, 0)</f>
        <v>0</v>
      </c>
      <c r="L51" s="39">
        <v>0</v>
      </c>
      <c r="M51" s="151" t="s">
        <v>37</v>
      </c>
      <c r="N51" s="39">
        <f>IF(M50, N50/M50*100, 0)</f>
        <v>0</v>
      </c>
      <c r="O51" s="39">
        <f>IF(M50, O50/M50*100, 0)</f>
        <v>0</v>
      </c>
      <c r="P51" s="155">
        <f>IF(N50, P50/N50*100, 0)</f>
        <v>0</v>
      </c>
    </row>
    <row r="52" spans="1:16" ht="31.5">
      <c r="A52" s="25">
        <v>600390</v>
      </c>
      <c r="B52" s="25">
        <f t="shared" si="10"/>
        <v>625100140</v>
      </c>
      <c r="C52" s="25">
        <v>100140</v>
      </c>
      <c r="D52" s="35" t="s">
        <v>59</v>
      </c>
      <c r="E52" s="36" t="s">
        <v>33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7">
        <v>0</v>
      </c>
      <c r="P52" s="154">
        <v>0</v>
      </c>
    </row>
    <row r="53" spans="1:16" ht="15.75">
      <c r="A53" s="25">
        <v>600400</v>
      </c>
      <c r="B53" s="25">
        <f t="shared" si="10"/>
        <v>625101140</v>
      </c>
      <c r="C53" s="25">
        <v>101140</v>
      </c>
      <c r="D53" s="38" t="s">
        <v>35</v>
      </c>
      <c r="E53" s="31" t="s">
        <v>36</v>
      </c>
      <c r="F53" s="39"/>
      <c r="G53" s="39">
        <f>IF(F52, G52/F52*100, 0)</f>
        <v>0</v>
      </c>
      <c r="H53" s="39">
        <f t="shared" ref="H53:I53" si="19">IF(G52, H52/G52*100, 0)</f>
        <v>0</v>
      </c>
      <c r="I53" s="39">
        <f t="shared" si="19"/>
        <v>0</v>
      </c>
      <c r="J53" s="39">
        <f>IF(I52, J52/I52*100, 0)</f>
        <v>0</v>
      </c>
      <c r="K53" s="39"/>
      <c r="L53" s="39"/>
      <c r="M53" s="151" t="s">
        <v>37</v>
      </c>
      <c r="N53" s="39">
        <f>IF(M52, N52/M52*100, 0)</f>
        <v>0</v>
      </c>
      <c r="O53" s="39">
        <f>IF(M52, O52/M52*100, 0)</f>
        <v>0</v>
      </c>
      <c r="P53" s="155">
        <f>IF(N52, P52/N52*100, 0)</f>
        <v>0</v>
      </c>
    </row>
    <row r="54" spans="1:16" ht="31.5">
      <c r="A54" s="25">
        <v>600410</v>
      </c>
      <c r="B54" s="25">
        <f t="shared" si="10"/>
        <v>625100150</v>
      </c>
      <c r="C54" s="25">
        <v>100150</v>
      </c>
      <c r="D54" s="35" t="s">
        <v>60</v>
      </c>
      <c r="E54" s="36" t="s">
        <v>33</v>
      </c>
      <c r="F54" s="37">
        <v>8</v>
      </c>
      <c r="G54" s="37">
        <v>8</v>
      </c>
      <c r="H54" s="37">
        <v>8</v>
      </c>
      <c r="I54" s="37">
        <v>8</v>
      </c>
      <c r="J54" s="37">
        <v>8</v>
      </c>
      <c r="K54" s="37">
        <v>8</v>
      </c>
      <c r="L54" s="37">
        <v>8</v>
      </c>
      <c r="M54" s="37">
        <v>9</v>
      </c>
      <c r="N54" s="37">
        <v>8</v>
      </c>
      <c r="O54" s="37">
        <v>8</v>
      </c>
      <c r="P54" s="154">
        <v>8</v>
      </c>
    </row>
    <row r="55" spans="1:16" ht="15.75">
      <c r="A55" s="25">
        <v>600420</v>
      </c>
      <c r="B55" s="25">
        <f t="shared" si="10"/>
        <v>625101150</v>
      </c>
      <c r="C55" s="25">
        <v>101150</v>
      </c>
      <c r="D55" s="38" t="s">
        <v>35</v>
      </c>
      <c r="E55" s="31" t="s">
        <v>36</v>
      </c>
      <c r="F55" s="39"/>
      <c r="G55" s="39">
        <f>IF(F54, G54/F54*100, 0)</f>
        <v>100</v>
      </c>
      <c r="H55" s="39">
        <f t="shared" ref="H55:I55" si="20">IF(G54, H54/G54*100, 0)</f>
        <v>100</v>
      </c>
      <c r="I55" s="39">
        <f t="shared" si="20"/>
        <v>100</v>
      </c>
      <c r="J55" s="39">
        <f>IF(I54, J54/I54*100, 0)</f>
        <v>100</v>
      </c>
      <c r="K55" s="39">
        <f>IF(I54, K54/I54*100, 0)</f>
        <v>100</v>
      </c>
      <c r="L55" s="39">
        <v>100</v>
      </c>
      <c r="M55" s="151" t="s">
        <v>37</v>
      </c>
      <c r="N55" s="39">
        <f>IF(M54, N54/M54*100, 0)</f>
        <v>88.888888888888886</v>
      </c>
      <c r="O55" s="39">
        <f>IF(M54, O54/M54*100, 0)</f>
        <v>88.888888888888886</v>
      </c>
      <c r="P55" s="155">
        <v>100</v>
      </c>
    </row>
    <row r="56" spans="1:16" ht="15.75">
      <c r="A56" s="25">
        <v>600430</v>
      </c>
      <c r="B56" s="25">
        <f t="shared" si="10"/>
        <v>625100160</v>
      </c>
      <c r="C56" s="25">
        <v>100160</v>
      </c>
      <c r="D56" s="35" t="s">
        <v>61</v>
      </c>
      <c r="E56" s="36" t="s">
        <v>33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/>
      <c r="L56" s="37">
        <v>0</v>
      </c>
      <c r="M56" s="37">
        <v>0</v>
      </c>
      <c r="N56" s="37">
        <v>0</v>
      </c>
      <c r="O56" s="37">
        <v>0</v>
      </c>
      <c r="P56" s="154">
        <v>0</v>
      </c>
    </row>
    <row r="57" spans="1:16" ht="15.75">
      <c r="A57" s="25">
        <v>600440</v>
      </c>
      <c r="B57" s="25">
        <f t="shared" si="10"/>
        <v>625101160</v>
      </c>
      <c r="C57" s="25">
        <v>101160</v>
      </c>
      <c r="D57" s="38" t="s">
        <v>35</v>
      </c>
      <c r="E57" s="31" t="s">
        <v>36</v>
      </c>
      <c r="F57" s="39"/>
      <c r="G57" s="39">
        <f>IF(F56, G56/F56*100, 0)</f>
        <v>0</v>
      </c>
      <c r="H57" s="39">
        <f t="shared" ref="H57:I57" si="21">IF(G56, H56/G56*100, 0)</f>
        <v>0</v>
      </c>
      <c r="I57" s="39">
        <f t="shared" si="21"/>
        <v>0</v>
      </c>
      <c r="J57" s="39">
        <f>IF(I56, J56/I56*100, 0)</f>
        <v>0</v>
      </c>
      <c r="K57" s="39"/>
      <c r="L57" s="39">
        <v>0</v>
      </c>
      <c r="M57" s="151" t="s">
        <v>37</v>
      </c>
      <c r="N57" s="39">
        <f>IF(M56, N56/M56*100, 0)</f>
        <v>0</v>
      </c>
      <c r="O57" s="39">
        <f>IF(M56, O56/M56*100, 0)</f>
        <v>0</v>
      </c>
      <c r="P57" s="155">
        <f>IF(N56, P56/N56*100, 0)</f>
        <v>0</v>
      </c>
    </row>
    <row r="58" spans="1:16" ht="31.5">
      <c r="A58" s="25">
        <v>600450</v>
      </c>
      <c r="B58" s="25">
        <f t="shared" si="10"/>
        <v>625100170</v>
      </c>
      <c r="C58" s="25">
        <v>100170</v>
      </c>
      <c r="D58" s="35" t="s">
        <v>62</v>
      </c>
      <c r="E58" s="36" t="s">
        <v>33</v>
      </c>
      <c r="F58" s="37">
        <v>3</v>
      </c>
      <c r="G58" s="37">
        <v>3</v>
      </c>
      <c r="H58" s="37">
        <v>3</v>
      </c>
      <c r="I58" s="37">
        <v>3</v>
      </c>
      <c r="J58" s="37">
        <v>3</v>
      </c>
      <c r="K58" s="37">
        <v>3</v>
      </c>
      <c r="L58" s="37">
        <v>3</v>
      </c>
      <c r="M58" s="37">
        <v>3</v>
      </c>
      <c r="N58" s="37">
        <v>3</v>
      </c>
      <c r="O58" s="37">
        <v>3</v>
      </c>
      <c r="P58" s="154">
        <v>3</v>
      </c>
    </row>
    <row r="59" spans="1:16" ht="15.75">
      <c r="A59" s="25">
        <v>600460</v>
      </c>
      <c r="B59" s="25">
        <f t="shared" si="10"/>
        <v>625101170</v>
      </c>
      <c r="C59" s="25">
        <v>101170</v>
      </c>
      <c r="D59" s="38" t="s">
        <v>35</v>
      </c>
      <c r="E59" s="31" t="s">
        <v>36</v>
      </c>
      <c r="F59" s="39"/>
      <c r="G59" s="39">
        <f>IF(F58, G58/F58*100, 0)</f>
        <v>100</v>
      </c>
      <c r="H59" s="39">
        <f t="shared" ref="H59:I59" si="22">IF(G58, H58/G58*100, 0)</f>
        <v>100</v>
      </c>
      <c r="I59" s="39">
        <f t="shared" si="22"/>
        <v>100</v>
      </c>
      <c r="J59" s="39">
        <f>IF(I58, J58/I58*100, 0)</f>
        <v>100</v>
      </c>
      <c r="K59" s="39">
        <f>IF(I58, K58/I58*100, 0)</f>
        <v>100</v>
      </c>
      <c r="L59" s="39">
        <v>100</v>
      </c>
      <c r="M59" s="151" t="s">
        <v>37</v>
      </c>
      <c r="N59" s="39">
        <f>IF(M58, N58/M58*100, 0)</f>
        <v>100</v>
      </c>
      <c r="O59" s="39">
        <f>IF(M58, O58/M58*100, 0)</f>
        <v>100</v>
      </c>
      <c r="P59" s="155">
        <f>IF(N58, P58/N58*100, 0)</f>
        <v>100</v>
      </c>
    </row>
    <row r="60" spans="1:16" ht="31.5">
      <c r="A60" s="25">
        <v>600470</v>
      </c>
      <c r="B60" s="25">
        <f t="shared" si="10"/>
        <v>625100180</v>
      </c>
      <c r="C60" s="25">
        <v>100180</v>
      </c>
      <c r="D60" s="35" t="s">
        <v>63</v>
      </c>
      <c r="E60" s="36" t="s">
        <v>33</v>
      </c>
      <c r="F60" s="37">
        <v>3</v>
      </c>
      <c r="G60" s="37">
        <v>3</v>
      </c>
      <c r="H60" s="37">
        <v>3</v>
      </c>
      <c r="I60" s="37">
        <v>3</v>
      </c>
      <c r="J60" s="37">
        <v>3</v>
      </c>
      <c r="K60" s="37">
        <v>3</v>
      </c>
      <c r="L60" s="37">
        <v>3</v>
      </c>
      <c r="M60" s="37">
        <v>3</v>
      </c>
      <c r="N60" s="37">
        <v>3</v>
      </c>
      <c r="O60" s="37">
        <v>3</v>
      </c>
      <c r="P60" s="135">
        <v>3</v>
      </c>
    </row>
    <row r="61" spans="1:16" ht="15.75">
      <c r="A61" s="25">
        <v>600480</v>
      </c>
      <c r="B61" s="25">
        <f t="shared" si="10"/>
        <v>625101180</v>
      </c>
      <c r="C61" s="25">
        <v>101180</v>
      </c>
      <c r="D61" s="38" t="s">
        <v>35</v>
      </c>
      <c r="E61" s="31" t="s">
        <v>36</v>
      </c>
      <c r="F61" s="39"/>
      <c r="G61" s="39">
        <f>IF(F60, G60/F60*100, 0)</f>
        <v>100</v>
      </c>
      <c r="H61" s="39">
        <f t="shared" ref="H61:I61" si="23">IF(G60, H60/G60*100, 0)</f>
        <v>100</v>
      </c>
      <c r="I61" s="39">
        <f t="shared" si="23"/>
        <v>100</v>
      </c>
      <c r="J61" s="39">
        <f>IF(I60, J60/I60*100, 0)</f>
        <v>100</v>
      </c>
      <c r="K61" s="39">
        <f>IF(I60, K60/I60*100, 0)</f>
        <v>100</v>
      </c>
      <c r="L61" s="39">
        <v>100</v>
      </c>
      <c r="M61" s="151" t="s">
        <v>37</v>
      </c>
      <c r="N61" s="39">
        <f>IF(M60, N60/M60*100, 0)</f>
        <v>100</v>
      </c>
      <c r="O61" s="39">
        <f>IF(M60, O60/M60*100, 0)</f>
        <v>100</v>
      </c>
      <c r="P61" s="156">
        <f>IF(N60, P60/N60*100, 0)</f>
        <v>100</v>
      </c>
    </row>
    <row r="62" spans="1:16" ht="15.75">
      <c r="A62" s="25">
        <v>600490</v>
      </c>
      <c r="B62" s="25">
        <f t="shared" si="10"/>
        <v>625100185</v>
      </c>
      <c r="C62" s="25">
        <v>100185</v>
      </c>
      <c r="D62" s="35" t="s">
        <v>64</v>
      </c>
      <c r="E62" s="36" t="s">
        <v>33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154">
        <v>0</v>
      </c>
    </row>
    <row r="63" spans="1:16" ht="15.75">
      <c r="A63" s="25">
        <v>600500</v>
      </c>
      <c r="B63" s="25">
        <f t="shared" si="10"/>
        <v>625101185</v>
      </c>
      <c r="C63" s="25">
        <v>101185</v>
      </c>
      <c r="D63" s="38" t="s">
        <v>35</v>
      </c>
      <c r="E63" s="31" t="s">
        <v>36</v>
      </c>
      <c r="F63" s="39"/>
      <c r="G63" s="39">
        <f>IF(F62, G62/F62*100, 0)</f>
        <v>0</v>
      </c>
      <c r="H63" s="39">
        <f t="shared" ref="H63:I63" si="24">IF(G62, H62/G62*100, 0)</f>
        <v>0</v>
      </c>
      <c r="I63" s="39">
        <f t="shared" si="24"/>
        <v>0</v>
      </c>
      <c r="J63" s="39">
        <f>IF(I62, J62/I62*100, 0)</f>
        <v>0</v>
      </c>
      <c r="K63" s="39">
        <f>IF(I62, K62/I62*100, 0)</f>
        <v>0</v>
      </c>
      <c r="L63" s="39">
        <v>0</v>
      </c>
      <c r="M63" s="151" t="s">
        <v>37</v>
      </c>
      <c r="N63" s="39">
        <f>IF(M62, N62/M62*100, 0)</f>
        <v>0</v>
      </c>
      <c r="O63" s="39">
        <f>IF(M62, O62/M62*100, 0)</f>
        <v>0</v>
      </c>
      <c r="P63" s="155">
        <f>IF(N62, P62/N62*100, 0)</f>
        <v>0</v>
      </c>
    </row>
    <row r="64" spans="1:16" ht="47.25">
      <c r="A64" s="25">
        <v>600510</v>
      </c>
      <c r="B64" s="25">
        <f t="shared" si="10"/>
        <v>625100190</v>
      </c>
      <c r="C64" s="25">
        <v>100190</v>
      </c>
      <c r="D64" s="44" t="s">
        <v>65</v>
      </c>
      <c r="E64" s="45" t="s">
        <v>33</v>
      </c>
      <c r="F64" s="37">
        <v>15</v>
      </c>
      <c r="G64" s="37">
        <v>15</v>
      </c>
      <c r="H64" s="37">
        <v>15</v>
      </c>
      <c r="I64" s="37">
        <v>15</v>
      </c>
      <c r="J64" s="37">
        <v>15</v>
      </c>
      <c r="K64" s="37">
        <v>15</v>
      </c>
      <c r="L64" s="37">
        <v>15</v>
      </c>
      <c r="M64" s="37">
        <v>16</v>
      </c>
      <c r="N64" s="37">
        <v>15</v>
      </c>
      <c r="O64" s="37">
        <v>15</v>
      </c>
      <c r="P64" s="154">
        <v>15</v>
      </c>
    </row>
    <row r="65" spans="1:53" ht="15.75">
      <c r="A65" s="25">
        <v>600520</v>
      </c>
      <c r="B65" s="25">
        <f t="shared" si="10"/>
        <v>625101190</v>
      </c>
      <c r="C65" s="25">
        <v>101190</v>
      </c>
      <c r="D65" s="38" t="s">
        <v>35</v>
      </c>
      <c r="E65" s="31" t="s">
        <v>36</v>
      </c>
      <c r="F65" s="39"/>
      <c r="G65" s="39">
        <f>IF(F64, G64/F64*100, 0)</f>
        <v>100</v>
      </c>
      <c r="H65" s="39">
        <f t="shared" ref="H65:I65" si="25">IF(G64, H64/G64*100, 0)</f>
        <v>100</v>
      </c>
      <c r="I65" s="39">
        <f t="shared" si="25"/>
        <v>100</v>
      </c>
      <c r="J65" s="39">
        <f>IF(I64, J64/I64*100, 0)</f>
        <v>100</v>
      </c>
      <c r="K65" s="39">
        <f>IF(I64, K64/I64*100, 0)</f>
        <v>100</v>
      </c>
      <c r="L65" s="39">
        <v>100</v>
      </c>
      <c r="M65" s="151" t="s">
        <v>37</v>
      </c>
      <c r="N65" s="39">
        <f>IF(M64, N64/M64*100, 0)</f>
        <v>93.75</v>
      </c>
      <c r="O65" s="39">
        <f>IF(M64, O64/M64*100, 0)</f>
        <v>93.75</v>
      </c>
      <c r="P65" s="156">
        <f>IF(N64, P64/N64*100, 0)</f>
        <v>100</v>
      </c>
    </row>
    <row r="66" spans="1:53" ht="31.5">
      <c r="A66" s="25">
        <v>600530</v>
      </c>
      <c r="B66" s="25">
        <f t="shared" si="10"/>
        <v>625100200</v>
      </c>
      <c r="C66" s="25">
        <v>100200</v>
      </c>
      <c r="D66" s="44" t="s">
        <v>66</v>
      </c>
      <c r="E66" s="46" t="s">
        <v>33</v>
      </c>
      <c r="F66" s="37">
        <v>8</v>
      </c>
      <c r="G66" s="37">
        <v>8</v>
      </c>
      <c r="H66" s="37">
        <v>8</v>
      </c>
      <c r="I66" s="37">
        <v>8</v>
      </c>
      <c r="J66" s="37">
        <v>8</v>
      </c>
      <c r="K66" s="37">
        <v>8</v>
      </c>
      <c r="L66" s="37">
        <v>8</v>
      </c>
      <c r="M66" s="37">
        <v>9</v>
      </c>
      <c r="N66" s="37">
        <v>8</v>
      </c>
      <c r="O66" s="37">
        <v>8</v>
      </c>
      <c r="P66" s="154">
        <v>8</v>
      </c>
    </row>
    <row r="67" spans="1:53" ht="15.75">
      <c r="A67" s="25">
        <v>600540</v>
      </c>
      <c r="B67" s="25">
        <f t="shared" si="10"/>
        <v>625101200</v>
      </c>
      <c r="C67" s="25">
        <v>101200</v>
      </c>
      <c r="D67" s="38" t="s">
        <v>35</v>
      </c>
      <c r="E67" s="31" t="s">
        <v>36</v>
      </c>
      <c r="F67" s="39"/>
      <c r="G67" s="39">
        <f>IF(F66, G66/F66*100, 0)</f>
        <v>100</v>
      </c>
      <c r="H67" s="39">
        <f t="shared" ref="H67:I67" si="26">IF(G66, H66/G66*100, 0)</f>
        <v>100</v>
      </c>
      <c r="I67" s="39">
        <f t="shared" si="26"/>
        <v>100</v>
      </c>
      <c r="J67" s="39">
        <f>IF(I66, J66/I66*100, 0)</f>
        <v>100</v>
      </c>
      <c r="K67" s="39">
        <f>IF(I66, K66/I66*100, 0)</f>
        <v>100</v>
      </c>
      <c r="L67" s="39">
        <v>100</v>
      </c>
      <c r="M67" s="151" t="s">
        <v>37</v>
      </c>
      <c r="N67" s="39">
        <f>IF(M66, N66/M66*100, 0)</f>
        <v>88.888888888888886</v>
      </c>
      <c r="O67" s="39">
        <f>IF(M66, O66/M66*100, 0)</f>
        <v>88.888888888888886</v>
      </c>
      <c r="P67" s="155">
        <f>IF(N66, P66/N66*100, 0)</f>
        <v>100</v>
      </c>
    </row>
    <row r="68" spans="1:53" ht="39">
      <c r="A68" s="25">
        <v>600550</v>
      </c>
      <c r="B68" s="25">
        <f t="shared" si="10"/>
        <v>625200000</v>
      </c>
      <c r="C68" s="25">
        <v>200000</v>
      </c>
      <c r="D68" s="47" t="s">
        <v>67</v>
      </c>
      <c r="E68" s="27" t="s">
        <v>68</v>
      </c>
      <c r="F68" s="157">
        <v>47095.3</v>
      </c>
      <c r="G68" s="48">
        <v>46156.800000000003</v>
      </c>
      <c r="H68" s="48">
        <v>87191.34</v>
      </c>
      <c r="I68" s="48">
        <v>89937.9</v>
      </c>
      <c r="J68" s="48">
        <v>91072.01</v>
      </c>
      <c r="K68" s="48">
        <v>93560.18</v>
      </c>
      <c r="L68" s="48">
        <v>96007.78</v>
      </c>
      <c r="M68" s="48">
        <v>39656.300000000003</v>
      </c>
      <c r="N68" s="48">
        <v>42361.5</v>
      </c>
      <c r="O68" s="48">
        <v>84235.3</v>
      </c>
      <c r="P68" s="158">
        <v>86321.5</v>
      </c>
      <c r="R68" s="204" t="s">
        <v>69</v>
      </c>
      <c r="S68" s="204"/>
      <c r="T68" s="204"/>
      <c r="U68" s="204"/>
      <c r="V68" s="204"/>
    </row>
    <row r="69" spans="1:53" ht="15.75">
      <c r="A69" s="25">
        <v>600560</v>
      </c>
      <c r="B69" s="25">
        <f t="shared" si="10"/>
        <v>625201000</v>
      </c>
      <c r="C69" s="25">
        <v>201000</v>
      </c>
      <c r="D69" s="49" t="s">
        <v>35</v>
      </c>
      <c r="E69" s="31" t="s">
        <v>36</v>
      </c>
      <c r="F69" s="39"/>
      <c r="G69" s="39">
        <f>IF(F68, G68/F68*100, 0)</f>
        <v>98.007232144184243</v>
      </c>
      <c r="H69" s="39">
        <f t="shared" ref="H69:I69" si="27">IF(G68, H68/G68*100, 0)</f>
        <v>188.90248024126456</v>
      </c>
      <c r="I69" s="39">
        <f t="shared" si="27"/>
        <v>103.15003760694583</v>
      </c>
      <c r="J69" s="39">
        <f>IF(I68, J68/I68*100, 0)</f>
        <v>101.26099230691399</v>
      </c>
      <c r="K69" s="39">
        <v>110.3</v>
      </c>
      <c r="L69" s="39">
        <v>109.5</v>
      </c>
      <c r="M69" s="151" t="s">
        <v>37</v>
      </c>
      <c r="N69" s="39">
        <f>IF(M68, N68/M68*100, 0)</f>
        <v>106.82161472452043</v>
      </c>
      <c r="O69" s="39">
        <f>IF(M68, O68/M68*100, 0)</f>
        <v>212.41341224471267</v>
      </c>
      <c r="P69" s="155">
        <f>IF(N68, P68/N68*100, 0)</f>
        <v>203.77347355499688</v>
      </c>
    </row>
    <row r="70" spans="1:53" ht="15.75">
      <c r="A70" s="25">
        <v>600570</v>
      </c>
      <c r="B70" s="25"/>
      <c r="C70" s="25"/>
      <c r="D70" s="50" t="s">
        <v>70</v>
      </c>
      <c r="E70" s="51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146"/>
    </row>
    <row r="71" spans="1:53" ht="31.5">
      <c r="A71" s="25">
        <v>600580</v>
      </c>
      <c r="B71" s="25">
        <f t="shared" ref="B71:B88" si="28">VALUE(CONCATENATE($A$2, $C$4, C71))</f>
        <v>625200010</v>
      </c>
      <c r="C71" s="25">
        <v>200010</v>
      </c>
      <c r="D71" s="35" t="s">
        <v>39</v>
      </c>
      <c r="E71" s="36" t="s">
        <v>68</v>
      </c>
      <c r="F71" s="135">
        <v>57378.400000000001</v>
      </c>
      <c r="G71" s="37">
        <v>59362.3</v>
      </c>
      <c r="H71" s="37">
        <v>88235.199999999997</v>
      </c>
      <c r="I71" s="37">
        <v>92645.3</v>
      </c>
      <c r="J71" s="37">
        <v>94563.199999999997</v>
      </c>
      <c r="K71" s="37">
        <v>95723.1</v>
      </c>
      <c r="L71" s="37">
        <v>97321.1</v>
      </c>
      <c r="M71" s="37">
        <v>37251.199999999997</v>
      </c>
      <c r="N71" s="37">
        <v>38125.300000000003</v>
      </c>
      <c r="O71" s="37">
        <v>82325.3</v>
      </c>
      <c r="P71" s="154">
        <v>84253.1</v>
      </c>
    </row>
    <row r="72" spans="1:53" ht="15.75" customHeight="1">
      <c r="A72" s="25">
        <v>600590</v>
      </c>
      <c r="B72" s="25">
        <f t="shared" si="28"/>
        <v>625201010</v>
      </c>
      <c r="C72" s="25">
        <v>201010</v>
      </c>
      <c r="D72" s="38" t="s">
        <v>35</v>
      </c>
      <c r="E72" s="31" t="s">
        <v>36</v>
      </c>
      <c r="F72" s="39"/>
      <c r="G72" s="39">
        <f>IF(F71, G71/F71*100, 0)</f>
        <v>103.4575728845698</v>
      </c>
      <c r="H72" s="39">
        <f t="shared" ref="H72:I72" si="29">IF(G71, H71/G71*100, 0)</f>
        <v>148.6384456127879</v>
      </c>
      <c r="I72" s="39">
        <f t="shared" si="29"/>
        <v>104.99811866465991</v>
      </c>
      <c r="J72" s="39">
        <f>IF(I71, J71/I71*100, 0)</f>
        <v>102.07015358577283</v>
      </c>
      <c r="K72" s="39">
        <v>100.7</v>
      </c>
      <c r="L72" s="39">
        <v>102.3</v>
      </c>
      <c r="M72" s="151" t="s">
        <v>37</v>
      </c>
      <c r="N72" s="39">
        <f>IF(M71, N71/M71*100, 0)</f>
        <v>102.34650158921058</v>
      </c>
      <c r="O72" s="39">
        <f>IF(M71, O71/M71*100, 0)</f>
        <v>221.00039730263728</v>
      </c>
      <c r="P72" s="155">
        <f>IF(N71, P71/N71*100, 0)</f>
        <v>220.9899987672228</v>
      </c>
    </row>
    <row r="73" spans="1:53" ht="47.25">
      <c r="A73" s="25">
        <v>600600</v>
      </c>
      <c r="B73" s="25">
        <f t="shared" si="28"/>
        <v>625200011</v>
      </c>
      <c r="C73" s="25">
        <v>200011</v>
      </c>
      <c r="D73" s="40" t="s">
        <v>41</v>
      </c>
      <c r="E73" s="36" t="s">
        <v>68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  <c r="N73" s="37">
        <v>0</v>
      </c>
      <c r="O73" s="37">
        <v>0</v>
      </c>
      <c r="P73" s="154">
        <v>0</v>
      </c>
      <c r="AP73" s="54"/>
      <c r="AQ73" s="54"/>
      <c r="AR73" s="55"/>
      <c r="AS73" s="55"/>
      <c r="AT73" s="55"/>
      <c r="AU73" s="55"/>
      <c r="AV73" s="55"/>
      <c r="AW73" s="55"/>
      <c r="AX73" s="16"/>
      <c r="AY73" s="56"/>
      <c r="BA73" s="57"/>
    </row>
    <row r="74" spans="1:53" ht="15.75">
      <c r="A74" s="25">
        <v>600610</v>
      </c>
      <c r="B74" s="25">
        <f t="shared" si="28"/>
        <v>625201011</v>
      </c>
      <c r="C74" s="25">
        <v>201011</v>
      </c>
      <c r="D74" s="38" t="s">
        <v>35</v>
      </c>
      <c r="E74" s="31" t="s">
        <v>36</v>
      </c>
      <c r="F74" s="39"/>
      <c r="G74" s="39">
        <f>IF(F73, G73/F73*100, 0)</f>
        <v>0</v>
      </c>
      <c r="H74" s="39">
        <f t="shared" ref="H74:I74" si="30">IF(G73, H73/G73*100, 0)</f>
        <v>0</v>
      </c>
      <c r="I74" s="39">
        <f t="shared" si="30"/>
        <v>0</v>
      </c>
      <c r="J74" s="39">
        <f>IF(I73, J73/I73*100, 0)</f>
        <v>0</v>
      </c>
      <c r="K74" s="39">
        <f>IF(I73, K73/I73*100, 0)</f>
        <v>0</v>
      </c>
      <c r="L74" s="39">
        <v>0</v>
      </c>
      <c r="M74" s="151" t="s">
        <v>37</v>
      </c>
      <c r="N74" s="39">
        <f>IF(M73, N73/M73*100, 0)</f>
        <v>0</v>
      </c>
      <c r="O74" s="39">
        <f>IF(M73, O73/M73*100, 0)</f>
        <v>0</v>
      </c>
      <c r="P74" s="155">
        <f>IF(N73, P73/N73*100, 0)</f>
        <v>0</v>
      </c>
      <c r="AP74" s="54"/>
      <c r="AQ74" s="54"/>
      <c r="AR74" s="58"/>
      <c r="AS74" s="58"/>
      <c r="AT74" s="58"/>
      <c r="AU74" s="58"/>
      <c r="AV74" s="58"/>
      <c r="AW74" s="58"/>
      <c r="AX74" s="58"/>
      <c r="AY74" s="58"/>
      <c r="BA74" s="16"/>
    </row>
    <row r="75" spans="1:53" ht="15.75">
      <c r="A75" s="25">
        <v>600620</v>
      </c>
      <c r="B75" s="25">
        <f t="shared" si="28"/>
        <v>625200012</v>
      </c>
      <c r="C75" s="25">
        <v>200012</v>
      </c>
      <c r="D75" s="40" t="s">
        <v>71</v>
      </c>
      <c r="E75" s="36" t="s">
        <v>68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37">
        <v>0</v>
      </c>
      <c r="P75" s="154">
        <v>0</v>
      </c>
      <c r="AP75" s="54"/>
      <c r="AQ75" s="54"/>
      <c r="AR75" s="56"/>
      <c r="AS75" s="56"/>
      <c r="AT75" s="56"/>
      <c r="AU75" s="56"/>
      <c r="AV75" s="56"/>
      <c r="AW75" s="56"/>
      <c r="AX75" s="56"/>
      <c r="AY75" s="56"/>
      <c r="BA75" s="16"/>
    </row>
    <row r="76" spans="1:53" ht="15.75">
      <c r="A76" s="25">
        <v>600630</v>
      </c>
      <c r="B76" s="25">
        <f t="shared" si="28"/>
        <v>625201012</v>
      </c>
      <c r="C76" s="25">
        <v>201012</v>
      </c>
      <c r="D76" s="38" t="s">
        <v>35</v>
      </c>
      <c r="E76" s="31" t="s">
        <v>36</v>
      </c>
      <c r="F76" s="39"/>
      <c r="G76" s="39">
        <f>IF(F75, G75/F75*100, 0)</f>
        <v>0</v>
      </c>
      <c r="H76" s="39">
        <f t="shared" ref="H76:I76" si="31">IF(G75, H75/G75*100, 0)</f>
        <v>0</v>
      </c>
      <c r="I76" s="39">
        <f t="shared" si="31"/>
        <v>0</v>
      </c>
      <c r="J76" s="39">
        <f>IF(I75, J75/I75*100, 0)</f>
        <v>0</v>
      </c>
      <c r="K76" s="39">
        <f>IF(I75, K75/I75*100, 0)</f>
        <v>0</v>
      </c>
      <c r="L76" s="39">
        <v>0</v>
      </c>
      <c r="M76" s="151" t="s">
        <v>37</v>
      </c>
      <c r="N76" s="39">
        <f>IF(M75, N75/M75*100, 0)</f>
        <v>0</v>
      </c>
      <c r="O76" s="39">
        <f>IF(M75, O75/M75*100, 0)</f>
        <v>0</v>
      </c>
      <c r="P76" s="155">
        <f>IF(N75, P75/N75*100, 0)</f>
        <v>0</v>
      </c>
      <c r="AP76" s="54"/>
      <c r="AQ76" s="59"/>
      <c r="AR76" s="55"/>
      <c r="AS76" s="55"/>
      <c r="AT76" s="55"/>
      <c r="AU76" s="55"/>
      <c r="AV76" s="55"/>
      <c r="AW76" s="55"/>
      <c r="AX76" s="57"/>
      <c r="AY76" s="16"/>
      <c r="BA76" s="22"/>
    </row>
    <row r="77" spans="1:53" ht="15.75">
      <c r="A77" s="25">
        <v>600640</v>
      </c>
      <c r="B77" s="25">
        <f t="shared" si="28"/>
        <v>625200020</v>
      </c>
      <c r="C77" s="25">
        <v>200020</v>
      </c>
      <c r="D77" s="35" t="s">
        <v>43</v>
      </c>
      <c r="E77" s="36" t="s">
        <v>68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  <c r="N77" s="37">
        <v>0</v>
      </c>
      <c r="O77" s="37">
        <v>0</v>
      </c>
      <c r="P77" s="154">
        <v>0</v>
      </c>
      <c r="AP77" s="60"/>
      <c r="AQ77" s="60"/>
      <c r="AR77" s="60"/>
      <c r="AS77" s="61"/>
      <c r="AT77" s="58"/>
      <c r="AU77" s="62"/>
      <c r="AV77" s="62"/>
      <c r="AW77" s="62"/>
      <c r="AX77" s="62"/>
      <c r="AY77" s="62"/>
      <c r="AZ77" s="62"/>
      <c r="BA77" s="62"/>
    </row>
    <row r="78" spans="1:53" ht="16.5" customHeight="1">
      <c r="A78" s="25">
        <v>600650</v>
      </c>
      <c r="B78" s="25">
        <f t="shared" si="28"/>
        <v>625201020</v>
      </c>
      <c r="C78" s="25">
        <v>201020</v>
      </c>
      <c r="D78" s="38" t="s">
        <v>35</v>
      </c>
      <c r="E78" s="31" t="s">
        <v>36</v>
      </c>
      <c r="F78" s="39"/>
      <c r="G78" s="39">
        <f>IF(F77, G77/F77*100, 0)</f>
        <v>0</v>
      </c>
      <c r="H78" s="39">
        <f t="shared" ref="H78:I78" si="32">IF(G77, H77/G77*100, 0)</f>
        <v>0</v>
      </c>
      <c r="I78" s="39">
        <f t="shared" si="32"/>
        <v>0</v>
      </c>
      <c r="J78" s="39">
        <f>IF(I77, J77/I77*100, 0)</f>
        <v>0</v>
      </c>
      <c r="K78" s="39">
        <f>IF(I77, K77/I77*100, 0)</f>
        <v>0</v>
      </c>
      <c r="L78" s="39">
        <v>0</v>
      </c>
      <c r="M78" s="151" t="s">
        <v>37</v>
      </c>
      <c r="N78" s="39">
        <f>IF(M77, N77/M77*100, 0)</f>
        <v>0</v>
      </c>
      <c r="O78" s="39">
        <f>IF(M77, O77/M77*100, 0)</f>
        <v>0</v>
      </c>
      <c r="P78" s="155">
        <f>IF(N77, P77/N77*100, 0)</f>
        <v>0</v>
      </c>
      <c r="AP78" s="60"/>
      <c r="AQ78" s="60"/>
      <c r="AR78" s="60"/>
      <c r="AS78" s="61"/>
      <c r="AT78" s="58"/>
      <c r="AU78" s="62"/>
      <c r="AV78" s="62"/>
      <c r="AW78" s="62"/>
      <c r="AX78" s="62"/>
      <c r="AY78" s="62"/>
      <c r="AZ78" s="62"/>
      <c r="BA78" s="62"/>
    </row>
    <row r="79" spans="1:53" ht="15.75">
      <c r="A79" s="25">
        <v>600660</v>
      </c>
      <c r="B79" s="25">
        <f t="shared" si="28"/>
        <v>625200030</v>
      </c>
      <c r="C79" s="25">
        <v>200030</v>
      </c>
      <c r="D79" s="35" t="s">
        <v>44</v>
      </c>
      <c r="E79" s="36" t="s">
        <v>68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37">
        <v>0</v>
      </c>
      <c r="N79" s="37">
        <v>0</v>
      </c>
      <c r="O79" s="37">
        <v>0</v>
      </c>
      <c r="P79" s="154">
        <v>0</v>
      </c>
      <c r="AP79" s="54"/>
      <c r="AQ79" s="54"/>
      <c r="AR79" s="54"/>
      <c r="AS79" s="63"/>
      <c r="AT79" s="63"/>
      <c r="AU79" s="64"/>
      <c r="AV79" s="64"/>
      <c r="AW79" s="64"/>
      <c r="AX79" s="64"/>
      <c r="AY79" s="64"/>
      <c r="AZ79" s="64"/>
      <c r="BA79" s="65"/>
    </row>
    <row r="80" spans="1:53" ht="15.75">
      <c r="A80" s="25">
        <v>600670</v>
      </c>
      <c r="B80" s="25">
        <f t="shared" si="28"/>
        <v>625201030</v>
      </c>
      <c r="C80" s="25">
        <v>201030</v>
      </c>
      <c r="D80" s="38" t="s">
        <v>35</v>
      </c>
      <c r="E80" s="31" t="s">
        <v>36</v>
      </c>
      <c r="F80" s="39"/>
      <c r="G80" s="39">
        <f>IF(F79, G79/F79*100, 0)</f>
        <v>0</v>
      </c>
      <c r="H80" s="39">
        <f t="shared" ref="H80:I80" si="33">IF(G79, H79/G79*100, 0)</f>
        <v>0</v>
      </c>
      <c r="I80" s="39">
        <f t="shared" si="33"/>
        <v>0</v>
      </c>
      <c r="J80" s="39">
        <f>IF(I79, J79/I79*100, 0)</f>
        <v>0</v>
      </c>
      <c r="K80" s="39">
        <f>IF(I79, K79/I79*100, 0)</f>
        <v>0</v>
      </c>
      <c r="L80" s="39">
        <v>0</v>
      </c>
      <c r="M80" s="151" t="s">
        <v>37</v>
      </c>
      <c r="N80" s="39">
        <f>IF(M79, N79/M79*100, 0)</f>
        <v>0</v>
      </c>
      <c r="O80" s="39">
        <f>IF(M79, O79/M79*100, 0)</f>
        <v>0</v>
      </c>
      <c r="P80" s="155">
        <f>IF(N79, P79/N79*100, 0)</f>
        <v>0</v>
      </c>
      <c r="AP80" s="54"/>
      <c r="AQ80" s="54"/>
      <c r="AR80" s="54"/>
      <c r="AS80" s="66"/>
      <c r="AT80" s="67"/>
      <c r="AU80" s="65"/>
      <c r="AV80" s="65"/>
      <c r="AW80" s="65"/>
      <c r="AX80" s="65"/>
      <c r="AY80" s="65"/>
      <c r="AZ80" s="65"/>
      <c r="BA80" s="65"/>
    </row>
    <row r="81" spans="1:53" ht="31.5">
      <c r="A81" s="25">
        <v>600680</v>
      </c>
      <c r="B81" s="25">
        <f t="shared" si="28"/>
        <v>625200040</v>
      </c>
      <c r="C81" s="25">
        <v>200040</v>
      </c>
      <c r="D81" s="35" t="s">
        <v>45</v>
      </c>
      <c r="E81" s="36" t="s">
        <v>68</v>
      </c>
      <c r="F81" s="37">
        <v>34125.599999999999</v>
      </c>
      <c r="G81" s="37">
        <v>36123.199999999997</v>
      </c>
      <c r="H81" s="37">
        <v>37125.599999999999</v>
      </c>
      <c r="I81" s="37">
        <v>38124.6</v>
      </c>
      <c r="J81" s="37">
        <v>38996.300000000003</v>
      </c>
      <c r="K81" s="37">
        <v>39052.300000000003</v>
      </c>
      <c r="L81" s="37">
        <v>40235</v>
      </c>
      <c r="M81" s="37">
        <v>34781.199999999997</v>
      </c>
      <c r="N81" s="37">
        <v>35126.300000000003</v>
      </c>
      <c r="O81" s="37">
        <v>35834.300000000003</v>
      </c>
      <c r="P81" s="154">
        <v>36123.800000000003</v>
      </c>
      <c r="AP81" s="54"/>
      <c r="AQ81" s="54"/>
      <c r="AR81" s="54"/>
      <c r="AS81" s="68"/>
      <c r="AT81" s="68"/>
      <c r="AU81" s="64"/>
      <c r="AV81" s="64"/>
      <c r="AW81" s="64"/>
      <c r="AX81" s="64"/>
      <c r="AY81" s="64"/>
      <c r="AZ81" s="64"/>
      <c r="BA81" s="65"/>
    </row>
    <row r="82" spans="1:53" ht="15.75">
      <c r="A82" s="25">
        <v>600690</v>
      </c>
      <c r="B82" s="25">
        <f t="shared" si="28"/>
        <v>625201040</v>
      </c>
      <c r="C82" s="25">
        <v>201040</v>
      </c>
      <c r="D82" s="38" t="s">
        <v>35</v>
      </c>
      <c r="E82" s="31" t="s">
        <v>36</v>
      </c>
      <c r="F82" s="39"/>
      <c r="G82" s="39">
        <f>IF(F81, G81/F81*100, 0)</f>
        <v>105.85366997210306</v>
      </c>
      <c r="H82" s="39">
        <f t="shared" ref="H82:I82" si="34">IF(G81, H81/G81*100, 0)</f>
        <v>102.77494795588431</v>
      </c>
      <c r="I82" s="39">
        <f t="shared" si="34"/>
        <v>102.69086560217208</v>
      </c>
      <c r="J82" s="39">
        <f>IF(I81, J81/I81*100, 0)</f>
        <v>102.28645021849412</v>
      </c>
      <c r="K82" s="39">
        <v>101.2</v>
      </c>
      <c r="L82" s="39">
        <v>101.3</v>
      </c>
      <c r="M82" s="151" t="s">
        <v>37</v>
      </c>
      <c r="N82" s="39">
        <f>IF(M81, N81/M81*100, 0)</f>
        <v>100.99220268420872</v>
      </c>
      <c r="O82" s="39">
        <f>IF(M81, O81/M81*100, 0)</f>
        <v>103.0277851252976</v>
      </c>
      <c r="P82" s="155">
        <f>IF(N81, P81/N81*100, 0)</f>
        <v>102.83975255008355</v>
      </c>
      <c r="AP82" s="54"/>
      <c r="AQ82" s="54"/>
      <c r="AR82" s="54"/>
      <c r="AS82" s="68"/>
      <c r="AT82" s="68"/>
      <c r="AU82" s="64"/>
      <c r="AV82" s="64"/>
      <c r="AW82" s="64"/>
      <c r="AX82" s="64"/>
      <c r="AY82" s="64"/>
      <c r="AZ82" s="64"/>
      <c r="BA82" s="65"/>
    </row>
    <row r="83" spans="1:53" ht="47.25">
      <c r="A83" s="25">
        <v>600700</v>
      </c>
      <c r="B83" s="25">
        <f t="shared" si="28"/>
        <v>625200050</v>
      </c>
      <c r="C83" s="25">
        <v>200050</v>
      </c>
      <c r="D83" s="35" t="s">
        <v>46</v>
      </c>
      <c r="E83" s="36" t="s">
        <v>68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7">
        <v>0</v>
      </c>
      <c r="N83" s="37">
        <v>0</v>
      </c>
      <c r="O83" s="37">
        <v>0</v>
      </c>
      <c r="P83" s="154">
        <v>0</v>
      </c>
      <c r="AP83" s="54"/>
      <c r="AQ83" s="54"/>
      <c r="AR83" s="54"/>
      <c r="AS83" s="69"/>
      <c r="AT83" s="69"/>
      <c r="AU83" s="65"/>
      <c r="AV83" s="65"/>
      <c r="AW83" s="65"/>
      <c r="AX83" s="65"/>
      <c r="AY83" s="65"/>
      <c r="AZ83" s="65"/>
      <c r="BA83" s="65"/>
    </row>
    <row r="84" spans="1:53" ht="19.5" customHeight="1">
      <c r="A84" s="25">
        <v>600710</v>
      </c>
      <c r="B84" s="25">
        <f t="shared" si="28"/>
        <v>625201050</v>
      </c>
      <c r="C84" s="25">
        <v>201050</v>
      </c>
      <c r="D84" s="38" t="s">
        <v>35</v>
      </c>
      <c r="E84" s="31" t="s">
        <v>36</v>
      </c>
      <c r="F84" s="39"/>
      <c r="G84" s="39">
        <f>IF(F83, G83/F83*100, 0)</f>
        <v>0</v>
      </c>
      <c r="H84" s="39">
        <f t="shared" ref="H84:I84" si="35">IF(G83, H83/G83*100, 0)</f>
        <v>0</v>
      </c>
      <c r="I84" s="39">
        <f t="shared" si="35"/>
        <v>0</v>
      </c>
      <c r="J84" s="39">
        <f>IF(I83, J83/I83*100, 0)</f>
        <v>0</v>
      </c>
      <c r="K84" s="39">
        <f>IF(I83, K83/I83*100, 0)</f>
        <v>0</v>
      </c>
      <c r="L84" s="39">
        <v>0</v>
      </c>
      <c r="M84" s="151" t="s">
        <v>37</v>
      </c>
      <c r="N84" s="39">
        <f>IF(M83, N83/M83*100, 0)</f>
        <v>0</v>
      </c>
      <c r="O84" s="39">
        <f>IF(M83, O83/M83*100, 0)</f>
        <v>0</v>
      </c>
      <c r="P84" s="155">
        <f>IF(N83, P83/N83*100, 0)</f>
        <v>0</v>
      </c>
      <c r="AP84" s="54"/>
      <c r="AQ84" s="54"/>
      <c r="AR84" s="54"/>
      <c r="AS84" s="63"/>
      <c r="AT84" s="63"/>
      <c r="AU84" s="64"/>
      <c r="AV84" s="64"/>
      <c r="AW84" s="64"/>
      <c r="AX84" s="64"/>
      <c r="AY84" s="64"/>
      <c r="AZ84" s="64"/>
      <c r="BA84" s="65"/>
    </row>
    <row r="85" spans="1:53" ht="15.75">
      <c r="A85" s="25">
        <v>600720</v>
      </c>
      <c r="B85" s="25">
        <f t="shared" si="28"/>
        <v>625200060</v>
      </c>
      <c r="C85" s="25">
        <v>200060</v>
      </c>
      <c r="D85" s="35" t="s">
        <v>47</v>
      </c>
      <c r="E85" s="36" t="s">
        <v>68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37">
        <v>0</v>
      </c>
      <c r="N85" s="37">
        <v>0</v>
      </c>
      <c r="O85" s="37">
        <v>0</v>
      </c>
      <c r="P85" s="154">
        <v>0</v>
      </c>
      <c r="AP85" s="54"/>
      <c r="AQ85" s="54"/>
      <c r="AR85" s="54"/>
      <c r="AS85" s="69"/>
      <c r="AT85" s="69"/>
      <c r="AU85" s="70"/>
      <c r="AV85" s="65"/>
      <c r="AW85" s="65"/>
      <c r="AX85" s="65"/>
      <c r="AY85" s="65"/>
      <c r="AZ85" s="65"/>
      <c r="BA85" s="65"/>
    </row>
    <row r="86" spans="1:53" ht="15.75">
      <c r="A86" s="25">
        <v>600730</v>
      </c>
      <c r="B86" s="25">
        <f t="shared" si="28"/>
        <v>625201060</v>
      </c>
      <c r="C86" s="25">
        <v>201060</v>
      </c>
      <c r="D86" s="38" t="s">
        <v>35</v>
      </c>
      <c r="E86" s="31" t="s">
        <v>36</v>
      </c>
      <c r="F86" s="39"/>
      <c r="G86" s="39">
        <f>IF(F85, G85/F85*100, 0)</f>
        <v>0</v>
      </c>
      <c r="H86" s="39">
        <f t="shared" ref="H86:I86" si="36">IF(G85, H85/G85*100, 0)</f>
        <v>0</v>
      </c>
      <c r="I86" s="39">
        <f t="shared" si="36"/>
        <v>0</v>
      </c>
      <c r="J86" s="39">
        <f>IF(I85, J85/I85*100, 0)</f>
        <v>0</v>
      </c>
      <c r="K86" s="39">
        <f>IF(I85, K85/I85*100, 0)</f>
        <v>0</v>
      </c>
      <c r="L86" s="39">
        <v>0</v>
      </c>
      <c r="M86" s="151" t="s">
        <v>37</v>
      </c>
      <c r="N86" s="39">
        <f>IF(M85, N85/M85*100, 0)</f>
        <v>0</v>
      </c>
      <c r="O86" s="39">
        <f>IF(M85, O85/M85*100, 0)</f>
        <v>0</v>
      </c>
      <c r="P86" s="155">
        <f>IF(N85, P85/N85*100, 0)</f>
        <v>0</v>
      </c>
      <c r="AP86" s="54"/>
      <c r="AQ86" s="54"/>
      <c r="AR86" s="54"/>
      <c r="AS86" s="66"/>
      <c r="AT86" s="68"/>
      <c r="AU86" s="65"/>
      <c r="AV86" s="65"/>
      <c r="AW86" s="65"/>
      <c r="AX86" s="65"/>
      <c r="AY86" s="65"/>
      <c r="AZ86" s="65"/>
      <c r="BA86" s="65"/>
    </row>
    <row r="87" spans="1:53" ht="31.5">
      <c r="A87" s="25">
        <v>600740</v>
      </c>
      <c r="B87" s="25">
        <f t="shared" si="28"/>
        <v>625200070</v>
      </c>
      <c r="C87" s="25">
        <v>200070</v>
      </c>
      <c r="D87" s="41" t="s">
        <v>48</v>
      </c>
      <c r="E87" s="36" t="s">
        <v>68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37">
        <v>0</v>
      </c>
      <c r="N87" s="37">
        <v>0</v>
      </c>
      <c r="O87" s="37">
        <v>0</v>
      </c>
      <c r="P87" s="154">
        <v>0</v>
      </c>
      <c r="AP87" s="54"/>
      <c r="AQ87" s="54"/>
      <c r="AR87" s="54"/>
      <c r="AS87" s="71"/>
      <c r="AT87" s="69"/>
      <c r="AU87" s="65"/>
      <c r="AV87" s="65"/>
      <c r="AW87" s="65"/>
      <c r="AX87" s="65"/>
      <c r="AY87" s="65"/>
      <c r="AZ87" s="65"/>
      <c r="BA87" s="65"/>
    </row>
    <row r="88" spans="1:53" ht="15.75">
      <c r="A88" s="25">
        <v>600750</v>
      </c>
      <c r="B88" s="25">
        <f t="shared" si="28"/>
        <v>625201070</v>
      </c>
      <c r="C88" s="25">
        <v>201070</v>
      </c>
      <c r="D88" s="38" t="s">
        <v>35</v>
      </c>
      <c r="E88" s="31" t="s">
        <v>36</v>
      </c>
      <c r="F88" s="39"/>
      <c r="G88" s="39">
        <f>IF(F87, G87/F87*100, 0)</f>
        <v>0</v>
      </c>
      <c r="H88" s="39">
        <f t="shared" ref="H88:I88" si="37">IF(G87, H87/G87*100, 0)</f>
        <v>0</v>
      </c>
      <c r="I88" s="39">
        <f t="shared" si="37"/>
        <v>0</v>
      </c>
      <c r="J88" s="39">
        <f>IF(I87, J87/I87*100, 0)</f>
        <v>0</v>
      </c>
      <c r="K88" s="39">
        <f>IF(I87, K87/I87*100, 0)</f>
        <v>0</v>
      </c>
      <c r="L88" s="39">
        <v>0</v>
      </c>
      <c r="M88" s="151" t="s">
        <v>37</v>
      </c>
      <c r="N88" s="39">
        <f>IF(M87, N87/M87*100, 0)</f>
        <v>0</v>
      </c>
      <c r="O88" s="39">
        <f>IF(M87, O87/M87*100, 0)</f>
        <v>0</v>
      </c>
      <c r="P88" s="155">
        <f>IF(N87, P87/N87*100, 0)</f>
        <v>0</v>
      </c>
      <c r="AP88" s="54"/>
      <c r="AQ88" s="54"/>
      <c r="AR88" s="54"/>
      <c r="AS88" s="66"/>
      <c r="AT88" s="67"/>
      <c r="AU88" s="65"/>
      <c r="AV88" s="65"/>
      <c r="AW88" s="65"/>
      <c r="AX88" s="65"/>
      <c r="AY88" s="65"/>
      <c r="AZ88" s="65"/>
      <c r="BA88" s="65"/>
    </row>
    <row r="89" spans="1:53" ht="15.75">
      <c r="A89" s="25">
        <v>600760</v>
      </c>
      <c r="B89" s="25"/>
      <c r="C89" s="25"/>
      <c r="D89" s="42" t="s">
        <v>50</v>
      </c>
      <c r="E89" s="27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159"/>
      <c r="AP89" s="54"/>
      <c r="AQ89" s="54"/>
      <c r="AR89" s="54"/>
      <c r="AS89" s="63"/>
      <c r="AT89" s="63"/>
      <c r="AU89" s="65"/>
      <c r="AV89" s="65"/>
      <c r="AW89" s="65"/>
      <c r="AX89" s="65"/>
      <c r="AY89" s="65"/>
      <c r="AZ89" s="65"/>
      <c r="BA89" s="65"/>
    </row>
    <row r="90" spans="1:53" ht="47.25">
      <c r="A90" s="25">
        <v>600770</v>
      </c>
      <c r="B90" s="25">
        <f t="shared" ref="B90:B123" si="38">VALUE(CONCATENATE($A$2, $C$4, C90))</f>
        <v>625200071</v>
      </c>
      <c r="C90" s="25">
        <v>200071</v>
      </c>
      <c r="D90" s="40" t="s">
        <v>51</v>
      </c>
      <c r="E90" s="36" t="s">
        <v>68</v>
      </c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154"/>
      <c r="AP90" s="54"/>
      <c r="AQ90" s="54"/>
      <c r="AR90" s="54"/>
      <c r="AS90" s="69"/>
      <c r="AT90" s="69"/>
      <c r="AU90" s="65"/>
      <c r="AV90" s="65"/>
      <c r="AW90" s="65"/>
      <c r="AX90" s="65"/>
      <c r="AY90" s="65"/>
      <c r="AZ90" s="65"/>
      <c r="BA90" s="65"/>
    </row>
    <row r="91" spans="1:53" ht="15.75">
      <c r="A91" s="25">
        <v>600780</v>
      </c>
      <c r="B91" s="25">
        <f t="shared" si="38"/>
        <v>625201071</v>
      </c>
      <c r="C91" s="25">
        <v>201071</v>
      </c>
      <c r="D91" s="38" t="s">
        <v>35</v>
      </c>
      <c r="E91" s="31" t="s">
        <v>36</v>
      </c>
      <c r="F91" s="39"/>
      <c r="G91" s="39">
        <f>IF(F90, G90/F90*100, 0)</f>
        <v>0</v>
      </c>
      <c r="H91" s="39">
        <f t="shared" ref="H91:I91" si="39">IF(G90, H90/G90*100, 0)</f>
        <v>0</v>
      </c>
      <c r="I91" s="39">
        <f t="shared" si="39"/>
        <v>0</v>
      </c>
      <c r="J91" s="39">
        <f>IF(I90, J90/I90*100, 0)</f>
        <v>0</v>
      </c>
      <c r="K91" s="39">
        <f>IF(I90, K90/I90*100, 0)</f>
        <v>0</v>
      </c>
      <c r="L91" s="39">
        <v>0</v>
      </c>
      <c r="M91" s="151" t="s">
        <v>37</v>
      </c>
      <c r="N91" s="39">
        <f>IF(M90, N90/M90*100, 0)</f>
        <v>0</v>
      </c>
      <c r="O91" s="39">
        <f>IF(M90, O90/M90*100, 0)</f>
        <v>0</v>
      </c>
      <c r="P91" s="155">
        <f>IF(N90, P90/N90*100, 0)</f>
        <v>0</v>
      </c>
      <c r="AP91" s="54"/>
      <c r="AQ91" s="54"/>
      <c r="AR91" s="54"/>
      <c r="AS91" s="56"/>
      <c r="AT91" s="56"/>
      <c r="AU91" s="65"/>
      <c r="AV91" s="65"/>
      <c r="AW91" s="65"/>
      <c r="AX91" s="65"/>
      <c r="AY91" s="65"/>
      <c r="AZ91" s="65"/>
      <c r="BA91" s="65"/>
    </row>
    <row r="92" spans="1:53" ht="47.25">
      <c r="A92" s="25">
        <v>600790</v>
      </c>
      <c r="B92" s="25">
        <f t="shared" si="38"/>
        <v>625200072</v>
      </c>
      <c r="C92" s="25">
        <v>200072</v>
      </c>
      <c r="D92" s="40" t="s">
        <v>52</v>
      </c>
      <c r="E92" s="36" t="s">
        <v>68</v>
      </c>
      <c r="F92" s="37">
        <v>0</v>
      </c>
      <c r="G92" s="37">
        <v>0</v>
      </c>
      <c r="H92" s="37">
        <v>0</v>
      </c>
      <c r="I92" s="37">
        <v>0</v>
      </c>
      <c r="J92" s="37">
        <v>0</v>
      </c>
      <c r="K92" s="37">
        <v>0</v>
      </c>
      <c r="L92" s="37">
        <v>0</v>
      </c>
      <c r="M92" s="37">
        <v>0</v>
      </c>
      <c r="N92" s="37">
        <v>0</v>
      </c>
      <c r="O92" s="37">
        <v>0</v>
      </c>
      <c r="P92" s="154">
        <v>0</v>
      </c>
      <c r="AP92" s="54"/>
      <c r="AQ92" s="54"/>
      <c r="AR92" s="54"/>
      <c r="AS92" s="68"/>
      <c r="AT92" s="68"/>
      <c r="AU92" s="65"/>
      <c r="AV92" s="65"/>
      <c r="AW92" s="65"/>
      <c r="AX92" s="65"/>
      <c r="AY92" s="65"/>
      <c r="AZ92" s="65"/>
      <c r="BA92" s="65"/>
    </row>
    <row r="93" spans="1:53" ht="15.75">
      <c r="A93" s="25">
        <v>600800</v>
      </c>
      <c r="B93" s="25">
        <f t="shared" si="38"/>
        <v>625201072</v>
      </c>
      <c r="C93" s="25">
        <v>201072</v>
      </c>
      <c r="D93" s="38" t="s">
        <v>35</v>
      </c>
      <c r="E93" s="31" t="s">
        <v>36</v>
      </c>
      <c r="F93" s="39"/>
      <c r="G93" s="39">
        <f>IF(F92, G92/F92*100, 0)</f>
        <v>0</v>
      </c>
      <c r="H93" s="39">
        <f t="shared" ref="H93:I93" si="40">IF(G92, H92/G92*100, 0)</f>
        <v>0</v>
      </c>
      <c r="I93" s="39">
        <f t="shared" si="40"/>
        <v>0</v>
      </c>
      <c r="J93" s="39">
        <f>IF(I92, J92/I92*100, 0)</f>
        <v>0</v>
      </c>
      <c r="K93" s="39">
        <f>IF(I92, K92/I92*100, 0)</f>
        <v>0</v>
      </c>
      <c r="L93" s="39">
        <v>0</v>
      </c>
      <c r="M93" s="151" t="s">
        <v>37</v>
      </c>
      <c r="N93" s="39">
        <f>IF(M92, N92/M92*100, 0)</f>
        <v>0</v>
      </c>
      <c r="O93" s="39">
        <f>IF(M92, O92/M92*100, 0)</f>
        <v>0</v>
      </c>
      <c r="P93" s="155">
        <f>IF(N92, P92/N92*100, 0)</f>
        <v>0</v>
      </c>
      <c r="AP93" s="54"/>
      <c r="AQ93" s="54"/>
      <c r="AR93" s="54"/>
      <c r="AS93" s="63"/>
      <c r="AT93" s="63"/>
      <c r="AU93" s="65"/>
      <c r="AV93" s="65"/>
      <c r="AW93" s="65"/>
      <c r="AX93" s="65"/>
      <c r="AY93" s="65"/>
      <c r="AZ93" s="65"/>
      <c r="BA93" s="65"/>
    </row>
    <row r="94" spans="1:53" ht="15.75">
      <c r="A94" s="25">
        <v>600810</v>
      </c>
      <c r="B94" s="25">
        <f t="shared" si="38"/>
        <v>625200080</v>
      </c>
      <c r="C94" s="25">
        <v>200080</v>
      </c>
      <c r="D94" s="41" t="s">
        <v>53</v>
      </c>
      <c r="E94" s="36" t="s">
        <v>68</v>
      </c>
      <c r="F94" s="37">
        <v>0</v>
      </c>
      <c r="G94" s="37">
        <v>0</v>
      </c>
      <c r="H94" s="37">
        <v>0</v>
      </c>
      <c r="I94" s="37">
        <v>0</v>
      </c>
      <c r="J94" s="37">
        <v>0</v>
      </c>
      <c r="K94" s="37">
        <v>0</v>
      </c>
      <c r="L94" s="37">
        <v>0</v>
      </c>
      <c r="M94" s="37">
        <v>0</v>
      </c>
      <c r="N94" s="37">
        <v>0</v>
      </c>
      <c r="O94" s="37">
        <v>0</v>
      </c>
      <c r="P94" s="154">
        <v>0</v>
      </c>
      <c r="AP94" s="54"/>
      <c r="AQ94" s="54"/>
      <c r="AR94" s="54"/>
      <c r="AS94" s="69"/>
      <c r="AT94" s="69"/>
      <c r="AU94" s="65"/>
      <c r="AV94" s="65"/>
      <c r="AW94" s="65"/>
      <c r="AX94" s="65"/>
      <c r="AY94" s="65"/>
      <c r="AZ94" s="65"/>
      <c r="BA94" s="65"/>
    </row>
    <row r="95" spans="1:53" ht="15.75">
      <c r="A95" s="25">
        <v>600820</v>
      </c>
      <c r="B95" s="25">
        <f t="shared" si="38"/>
        <v>625201080</v>
      </c>
      <c r="C95" s="25">
        <v>201080</v>
      </c>
      <c r="D95" s="38" t="s">
        <v>35</v>
      </c>
      <c r="E95" s="31" t="s">
        <v>36</v>
      </c>
      <c r="F95" s="39"/>
      <c r="G95" s="39">
        <f>IF(F94, G94/F94*100, 0)</f>
        <v>0</v>
      </c>
      <c r="H95" s="39">
        <f t="shared" ref="H95:I95" si="41">IF(G94, H94/G94*100, 0)</f>
        <v>0</v>
      </c>
      <c r="I95" s="39">
        <f t="shared" si="41"/>
        <v>0</v>
      </c>
      <c r="J95" s="39">
        <f>IF(I94, J94/I94*100, 0)</f>
        <v>0</v>
      </c>
      <c r="K95" s="39">
        <f>IF(I94, K94/I94*100, 0)</f>
        <v>0</v>
      </c>
      <c r="L95" s="39">
        <v>0</v>
      </c>
      <c r="M95" s="151" t="s">
        <v>37</v>
      </c>
      <c r="N95" s="39">
        <f>IF(M94, N94/M94*100, 0)</f>
        <v>0</v>
      </c>
      <c r="O95" s="39">
        <f>IF(M94, O94/M94*100, 0)</f>
        <v>0</v>
      </c>
      <c r="P95" s="155">
        <f>IF(N94, P94/N94*100, 0)</f>
        <v>0</v>
      </c>
      <c r="AP95" s="54"/>
      <c r="AQ95" s="54"/>
      <c r="AR95" s="54"/>
      <c r="AS95" s="56"/>
      <c r="AT95" s="56"/>
      <c r="AU95" s="65"/>
      <c r="AV95" s="65"/>
      <c r="AW95" s="65"/>
      <c r="AX95" s="65"/>
      <c r="AY95" s="65"/>
      <c r="AZ95" s="65"/>
      <c r="BA95" s="65"/>
    </row>
    <row r="96" spans="1:53" ht="31.5">
      <c r="A96" s="25">
        <v>600830</v>
      </c>
      <c r="B96" s="25">
        <f t="shared" si="38"/>
        <v>625200090</v>
      </c>
      <c r="C96" s="25">
        <v>200090</v>
      </c>
      <c r="D96" s="41" t="s">
        <v>54</v>
      </c>
      <c r="E96" s="36" t="s">
        <v>68</v>
      </c>
      <c r="F96" s="37">
        <v>0</v>
      </c>
      <c r="G96" s="37">
        <v>0</v>
      </c>
      <c r="H96" s="37">
        <v>0</v>
      </c>
      <c r="I96" s="37">
        <v>0</v>
      </c>
      <c r="J96" s="37">
        <v>0</v>
      </c>
      <c r="K96" s="37">
        <v>0</v>
      </c>
      <c r="L96" s="37">
        <v>0</v>
      </c>
      <c r="M96" s="37">
        <v>0</v>
      </c>
      <c r="N96" s="37">
        <v>0</v>
      </c>
      <c r="O96" s="37">
        <v>0</v>
      </c>
      <c r="P96" s="154">
        <v>0</v>
      </c>
      <c r="AP96" s="54"/>
      <c r="AQ96" s="54"/>
      <c r="AR96" s="54"/>
      <c r="AS96" s="68"/>
      <c r="AT96" s="68"/>
      <c r="AU96" s="65"/>
      <c r="AV96" s="65"/>
      <c r="AW96" s="65"/>
      <c r="AX96" s="65"/>
      <c r="AY96" s="65"/>
      <c r="AZ96" s="65"/>
      <c r="BA96" s="65"/>
    </row>
    <row r="97" spans="1:53" ht="15.75">
      <c r="A97" s="25">
        <v>600840</v>
      </c>
      <c r="B97" s="25">
        <f t="shared" si="38"/>
        <v>625201090</v>
      </c>
      <c r="C97" s="25">
        <v>201090</v>
      </c>
      <c r="D97" s="38" t="s">
        <v>35</v>
      </c>
      <c r="E97" s="31" t="s">
        <v>36</v>
      </c>
      <c r="F97" s="39"/>
      <c r="G97" s="39">
        <f>IF(F96, G96/F96*100, 0)</f>
        <v>0</v>
      </c>
      <c r="H97" s="39">
        <f t="shared" ref="H97:I97" si="42">IF(G96, H96/G96*100, 0)</f>
        <v>0</v>
      </c>
      <c r="I97" s="39">
        <f t="shared" si="42"/>
        <v>0</v>
      </c>
      <c r="J97" s="39">
        <f>IF(I96, J96/I96*100, 0)</f>
        <v>0</v>
      </c>
      <c r="K97" s="39">
        <f>IF(I96, K96/I96*100, 0)</f>
        <v>0</v>
      </c>
      <c r="L97" s="39">
        <v>0</v>
      </c>
      <c r="M97" s="151" t="s">
        <v>37</v>
      </c>
      <c r="N97" s="39">
        <f>IF(M96, N96/M96*100, 0)</f>
        <v>0</v>
      </c>
      <c r="O97" s="39">
        <f>IF(M96, O96/M96*100, 0)</f>
        <v>0</v>
      </c>
      <c r="P97" s="155">
        <f>IF(N96, P96/N96*100, 0)</f>
        <v>0</v>
      </c>
      <c r="AP97" s="54"/>
      <c r="AQ97" s="54"/>
      <c r="AR97" s="54"/>
      <c r="AS97" s="63"/>
      <c r="AT97" s="63"/>
      <c r="AU97" s="65"/>
      <c r="AV97" s="65"/>
      <c r="AW97" s="65"/>
      <c r="AX97" s="65"/>
      <c r="AY97" s="65"/>
      <c r="AZ97" s="65"/>
      <c r="BA97" s="65"/>
    </row>
    <row r="98" spans="1:53" ht="15.75">
      <c r="A98" s="25">
        <v>600850</v>
      </c>
      <c r="B98" s="25">
        <f t="shared" si="38"/>
        <v>625200100</v>
      </c>
      <c r="C98" s="25">
        <v>200100</v>
      </c>
      <c r="D98" s="35" t="s">
        <v>55</v>
      </c>
      <c r="E98" s="36" t="s">
        <v>68</v>
      </c>
      <c r="F98" s="37">
        <v>0</v>
      </c>
      <c r="G98" s="37">
        <v>0</v>
      </c>
      <c r="H98" s="37">
        <v>0</v>
      </c>
      <c r="I98" s="37">
        <v>0</v>
      </c>
      <c r="J98" s="37">
        <v>0</v>
      </c>
      <c r="K98" s="37">
        <v>0</v>
      </c>
      <c r="L98" s="37">
        <v>0</v>
      </c>
      <c r="M98" s="37">
        <v>0</v>
      </c>
      <c r="N98" s="37">
        <v>0</v>
      </c>
      <c r="O98" s="37">
        <v>0</v>
      </c>
      <c r="P98" s="154">
        <v>0</v>
      </c>
      <c r="AP98" s="54"/>
      <c r="AQ98" s="54"/>
      <c r="AR98" s="54"/>
      <c r="AS98" s="69"/>
      <c r="AT98" s="69"/>
      <c r="AU98" s="65"/>
      <c r="AV98" s="65"/>
      <c r="AW98" s="65"/>
      <c r="AX98" s="65"/>
      <c r="AY98" s="65"/>
      <c r="AZ98" s="65"/>
      <c r="BA98" s="65"/>
    </row>
    <row r="99" spans="1:53" ht="15.75">
      <c r="A99" s="25">
        <v>600860</v>
      </c>
      <c r="B99" s="25">
        <f t="shared" si="38"/>
        <v>625201100</v>
      </c>
      <c r="C99" s="25">
        <v>201100</v>
      </c>
      <c r="D99" s="38" t="s">
        <v>35</v>
      </c>
      <c r="E99" s="31" t="s">
        <v>36</v>
      </c>
      <c r="F99" s="39"/>
      <c r="G99" s="39">
        <f>IF(F98, G98/F98*100, 0)</f>
        <v>0</v>
      </c>
      <c r="H99" s="39">
        <f t="shared" ref="H99:I99" si="43">IF(G98, H98/G98*100, 0)</f>
        <v>0</v>
      </c>
      <c r="I99" s="39">
        <f t="shared" si="43"/>
        <v>0</v>
      </c>
      <c r="J99" s="39">
        <f>IF(I98, J98/I98*100, 0)</f>
        <v>0</v>
      </c>
      <c r="K99" s="39">
        <f>IF(I98, K98/I98*100, 0)</f>
        <v>0</v>
      </c>
      <c r="L99" s="39">
        <v>0</v>
      </c>
      <c r="M99" s="151" t="s">
        <v>37</v>
      </c>
      <c r="N99" s="39">
        <f>IF(M98, N98/M98*100, 0)</f>
        <v>0</v>
      </c>
      <c r="O99" s="39">
        <f>IF(M98, O98/M98*100, 0)</f>
        <v>0</v>
      </c>
      <c r="P99" s="155">
        <f>IF(N98, P98/N98*100, 0)</f>
        <v>0</v>
      </c>
      <c r="AP99" s="54"/>
      <c r="AQ99" s="54"/>
      <c r="AR99" s="54"/>
      <c r="AS99" s="56"/>
      <c r="AT99" s="56"/>
      <c r="AU99" s="65"/>
      <c r="AV99" s="65"/>
      <c r="AW99" s="65"/>
      <c r="AX99" s="65"/>
      <c r="AY99" s="65"/>
      <c r="AZ99" s="65"/>
      <c r="BA99" s="65"/>
    </row>
    <row r="100" spans="1:53" ht="15.75" customHeight="1">
      <c r="A100" s="25">
        <v>600870</v>
      </c>
      <c r="B100" s="25">
        <f t="shared" si="38"/>
        <v>625200110</v>
      </c>
      <c r="C100" s="25">
        <v>200110</v>
      </c>
      <c r="D100" s="35" t="s">
        <v>56</v>
      </c>
      <c r="E100" s="36" t="s">
        <v>68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37">
        <v>0</v>
      </c>
      <c r="L100" s="37">
        <v>0</v>
      </c>
      <c r="M100" s="37">
        <v>0</v>
      </c>
      <c r="N100" s="37">
        <v>0</v>
      </c>
      <c r="O100" s="37">
        <v>0</v>
      </c>
      <c r="P100" s="154">
        <v>0</v>
      </c>
      <c r="AP100" s="54"/>
      <c r="AQ100" s="54"/>
      <c r="AR100" s="54"/>
      <c r="AS100" s="68"/>
      <c r="AT100" s="68"/>
      <c r="AU100" s="65"/>
      <c r="AV100" s="65"/>
      <c r="AW100" s="65"/>
      <c r="AX100" s="65"/>
      <c r="AY100" s="65"/>
      <c r="AZ100" s="65"/>
      <c r="BA100" s="65"/>
    </row>
    <row r="101" spans="1:53" ht="15.75" customHeight="1">
      <c r="A101" s="25">
        <v>600880</v>
      </c>
      <c r="B101" s="25">
        <f t="shared" si="38"/>
        <v>625201110</v>
      </c>
      <c r="C101" s="25">
        <v>201110</v>
      </c>
      <c r="D101" s="38" t="s">
        <v>35</v>
      </c>
      <c r="E101" s="31" t="s">
        <v>36</v>
      </c>
      <c r="F101" s="39"/>
      <c r="G101" s="39">
        <f>IF(F100, G100/F100*100, 0)</f>
        <v>0</v>
      </c>
      <c r="H101" s="39">
        <f t="shared" ref="H101:I101" si="44">IF(G100, H100/G100*100, 0)</f>
        <v>0</v>
      </c>
      <c r="I101" s="39">
        <f t="shared" si="44"/>
        <v>0</v>
      </c>
      <c r="J101" s="39">
        <f>IF(I100, J100/I100*100, 0)</f>
        <v>0</v>
      </c>
      <c r="K101" s="39">
        <f>IF(I100, K100/I100*100, 0)</f>
        <v>0</v>
      </c>
      <c r="L101" s="39">
        <v>0</v>
      </c>
      <c r="M101" s="151" t="s">
        <v>37</v>
      </c>
      <c r="N101" s="39">
        <f>IF(M100, N100/M100*100, 0)</f>
        <v>0</v>
      </c>
      <c r="O101" s="39">
        <f>IF(M100, O100/M100*100, 0)</f>
        <v>0</v>
      </c>
      <c r="P101" s="155">
        <f>IF(N100, P100/N100*100, 0)</f>
        <v>0</v>
      </c>
      <c r="AP101" s="54"/>
      <c r="AQ101" s="54"/>
      <c r="AR101" s="54"/>
      <c r="AS101" s="63"/>
      <c r="AT101" s="63"/>
      <c r="AU101" s="65"/>
      <c r="AV101" s="65"/>
      <c r="AW101" s="65"/>
      <c r="AX101" s="65"/>
      <c r="AY101" s="65"/>
      <c r="AZ101" s="65"/>
      <c r="BA101" s="65"/>
    </row>
    <row r="102" spans="1:53" ht="31.5">
      <c r="A102" s="25">
        <v>600890</v>
      </c>
      <c r="B102" s="25">
        <f t="shared" si="38"/>
        <v>625200120</v>
      </c>
      <c r="C102" s="25">
        <v>200120</v>
      </c>
      <c r="D102" s="35" t="s">
        <v>57</v>
      </c>
      <c r="E102" s="36" t="s">
        <v>68</v>
      </c>
      <c r="F102" s="37">
        <v>0</v>
      </c>
      <c r="G102" s="37">
        <v>0</v>
      </c>
      <c r="H102" s="37">
        <v>0</v>
      </c>
      <c r="I102" s="37">
        <v>0</v>
      </c>
      <c r="J102" s="37">
        <v>0</v>
      </c>
      <c r="K102" s="37">
        <v>0</v>
      </c>
      <c r="L102" s="37">
        <v>0</v>
      </c>
      <c r="M102" s="37">
        <v>0</v>
      </c>
      <c r="N102" s="37">
        <v>0</v>
      </c>
      <c r="O102" s="37">
        <v>0</v>
      </c>
      <c r="P102" s="154">
        <v>0</v>
      </c>
      <c r="AP102" s="54"/>
      <c r="AQ102" s="54"/>
      <c r="AR102" s="54"/>
      <c r="AS102" s="69"/>
      <c r="AT102" s="69"/>
      <c r="AU102" s="65"/>
      <c r="AV102" s="65"/>
      <c r="AW102" s="65"/>
      <c r="AX102" s="65"/>
      <c r="AY102" s="65"/>
      <c r="AZ102" s="65"/>
      <c r="BA102" s="65"/>
    </row>
    <row r="103" spans="1:53" ht="18.75" customHeight="1">
      <c r="A103" s="25">
        <v>600900</v>
      </c>
      <c r="B103" s="25">
        <f t="shared" si="38"/>
        <v>625201120</v>
      </c>
      <c r="C103" s="25">
        <v>201120</v>
      </c>
      <c r="D103" s="38" t="s">
        <v>35</v>
      </c>
      <c r="E103" s="31" t="s">
        <v>36</v>
      </c>
      <c r="F103" s="39"/>
      <c r="G103" s="39">
        <f>IF(F102, G102/F102*100, 0)</f>
        <v>0</v>
      </c>
      <c r="H103" s="39">
        <f t="shared" ref="H103:I103" si="45">IF(G102, H102/G102*100, 0)</f>
        <v>0</v>
      </c>
      <c r="I103" s="39">
        <f t="shared" si="45"/>
        <v>0</v>
      </c>
      <c r="J103" s="39">
        <f>IF(I102, J102/I102*100, 0)</f>
        <v>0</v>
      </c>
      <c r="K103" s="39">
        <f>IF(I102, K102/I102*100, 0)</f>
        <v>0</v>
      </c>
      <c r="L103" s="39">
        <v>0</v>
      </c>
      <c r="M103" s="151" t="s">
        <v>37</v>
      </c>
      <c r="N103" s="39">
        <f>IF(M102, N102/M102*100, 0)</f>
        <v>0</v>
      </c>
      <c r="O103" s="39">
        <f>IF(M102, O102/M102*100, 0)</f>
        <v>0</v>
      </c>
      <c r="P103" s="155">
        <f>IF(N102, P102/N102*100, 0)</f>
        <v>0</v>
      </c>
      <c r="AP103" s="54"/>
      <c r="AQ103" s="54"/>
      <c r="AR103" s="54"/>
      <c r="AS103" s="56"/>
      <c r="AT103" s="56"/>
      <c r="AU103" s="65"/>
      <c r="AV103" s="65"/>
      <c r="AW103" s="65"/>
      <c r="AX103" s="65"/>
      <c r="AY103" s="65"/>
      <c r="AZ103" s="65"/>
      <c r="BA103" s="65"/>
    </row>
    <row r="104" spans="1:53" ht="31.5">
      <c r="A104" s="25">
        <v>600910</v>
      </c>
      <c r="B104" s="25">
        <f t="shared" si="38"/>
        <v>625200130</v>
      </c>
      <c r="C104" s="25">
        <v>200130</v>
      </c>
      <c r="D104" s="41" t="s">
        <v>58</v>
      </c>
      <c r="E104" s="36" t="s">
        <v>68</v>
      </c>
      <c r="F104" s="37">
        <v>0</v>
      </c>
      <c r="G104" s="37">
        <v>0</v>
      </c>
      <c r="H104" s="37">
        <v>0</v>
      </c>
      <c r="I104" s="37">
        <v>0</v>
      </c>
      <c r="J104" s="37">
        <v>0</v>
      </c>
      <c r="K104" s="37">
        <v>0</v>
      </c>
      <c r="L104" s="37">
        <v>0</v>
      </c>
      <c r="M104" s="37">
        <v>0</v>
      </c>
      <c r="N104" s="37">
        <v>0</v>
      </c>
      <c r="O104" s="37">
        <v>0</v>
      </c>
      <c r="P104" s="154">
        <v>0</v>
      </c>
      <c r="AP104" s="54"/>
      <c r="AQ104" s="54"/>
      <c r="AR104" s="54"/>
      <c r="AS104" s="68"/>
      <c r="AT104" s="68"/>
      <c r="AU104" s="65"/>
      <c r="AV104" s="65"/>
      <c r="AW104" s="65"/>
      <c r="AX104" s="65"/>
      <c r="AY104" s="65"/>
      <c r="AZ104" s="65"/>
      <c r="BA104" s="65"/>
    </row>
    <row r="105" spans="1:53" ht="15.75">
      <c r="A105" s="25">
        <v>600920</v>
      </c>
      <c r="B105" s="25">
        <f t="shared" si="38"/>
        <v>625201130</v>
      </c>
      <c r="C105" s="25">
        <v>201130</v>
      </c>
      <c r="D105" s="38" t="s">
        <v>35</v>
      </c>
      <c r="E105" s="31" t="s">
        <v>36</v>
      </c>
      <c r="F105" s="39"/>
      <c r="G105" s="39">
        <f>IF(F104, G104/F104*100, 0)</f>
        <v>0</v>
      </c>
      <c r="H105" s="39">
        <f t="shared" ref="H105:I105" si="46">IF(G104, H104/G104*100, 0)</f>
        <v>0</v>
      </c>
      <c r="I105" s="39">
        <f t="shared" si="46"/>
        <v>0</v>
      </c>
      <c r="J105" s="39">
        <f>IF(I104, J104/I104*100, 0)</f>
        <v>0</v>
      </c>
      <c r="K105" s="39">
        <f>IF(I104, K104/I104*100, 0)</f>
        <v>0</v>
      </c>
      <c r="L105" s="39">
        <v>0</v>
      </c>
      <c r="M105" s="151" t="s">
        <v>37</v>
      </c>
      <c r="N105" s="39">
        <f>IF(M104, N104/M104*100, 0)</f>
        <v>0</v>
      </c>
      <c r="O105" s="39">
        <f>IF(M104, O104/M104*100, 0)</f>
        <v>0</v>
      </c>
      <c r="P105" s="155">
        <f>IF(N104, P104/N104*100, 0)</f>
        <v>0</v>
      </c>
      <c r="AP105" s="54"/>
      <c r="AQ105" s="54"/>
      <c r="AR105" s="54"/>
      <c r="AS105" s="63"/>
      <c r="AT105" s="63"/>
      <c r="AU105" s="65"/>
      <c r="AV105" s="65"/>
      <c r="AW105" s="65"/>
      <c r="AX105" s="65"/>
      <c r="AY105" s="65"/>
      <c r="AZ105" s="65"/>
      <c r="BA105" s="65"/>
    </row>
    <row r="106" spans="1:53" ht="36" customHeight="1">
      <c r="A106" s="25">
        <v>600930</v>
      </c>
      <c r="B106" s="25">
        <f t="shared" si="38"/>
        <v>625200140</v>
      </c>
      <c r="C106" s="25">
        <v>200140</v>
      </c>
      <c r="D106" s="35" t="s">
        <v>59</v>
      </c>
      <c r="E106" s="36" t="s">
        <v>68</v>
      </c>
      <c r="F106" s="37">
        <v>0</v>
      </c>
      <c r="G106" s="37">
        <v>0</v>
      </c>
      <c r="H106" s="37">
        <v>0</v>
      </c>
      <c r="I106" s="37">
        <v>0</v>
      </c>
      <c r="J106" s="37">
        <v>0</v>
      </c>
      <c r="K106" s="37">
        <v>0</v>
      </c>
      <c r="L106" s="37">
        <v>0</v>
      </c>
      <c r="M106" s="37">
        <v>0</v>
      </c>
      <c r="N106" s="37">
        <v>0</v>
      </c>
      <c r="O106" s="37">
        <v>0</v>
      </c>
      <c r="P106" s="154">
        <v>0</v>
      </c>
      <c r="AP106" s="54"/>
      <c r="AQ106" s="54"/>
      <c r="AR106" s="54"/>
      <c r="AS106" s="69"/>
      <c r="AT106" s="69"/>
      <c r="AU106" s="65"/>
      <c r="AV106" s="65"/>
      <c r="AW106" s="65"/>
      <c r="AX106" s="65"/>
      <c r="AY106" s="65"/>
      <c r="AZ106" s="65"/>
      <c r="BA106" s="65"/>
    </row>
    <row r="107" spans="1:53" ht="15.75">
      <c r="A107" s="25">
        <v>600940</v>
      </c>
      <c r="B107" s="25">
        <f t="shared" si="38"/>
        <v>625201140</v>
      </c>
      <c r="C107" s="25">
        <v>201140</v>
      </c>
      <c r="D107" s="38" t="s">
        <v>35</v>
      </c>
      <c r="E107" s="31" t="s">
        <v>36</v>
      </c>
      <c r="F107" s="39"/>
      <c r="G107" s="39">
        <f>IF(F106, G106/F106*100, 0)</f>
        <v>0</v>
      </c>
      <c r="H107" s="39">
        <f t="shared" ref="H107:I107" si="47">IF(G106, H106/G106*100, 0)</f>
        <v>0</v>
      </c>
      <c r="I107" s="39">
        <f t="shared" si="47"/>
        <v>0</v>
      </c>
      <c r="J107" s="39">
        <f>IF(I106, J106/I106*100, 0)</f>
        <v>0</v>
      </c>
      <c r="K107" s="39">
        <f>IF(I106, K106/I106*100, 0)</f>
        <v>0</v>
      </c>
      <c r="L107" s="39">
        <v>0</v>
      </c>
      <c r="M107" s="151" t="s">
        <v>37</v>
      </c>
      <c r="N107" s="39">
        <f>IF(M106, N106/M106*100, 0)</f>
        <v>0</v>
      </c>
      <c r="O107" s="39">
        <f>IF(M106, O106/M106*100, 0)</f>
        <v>0</v>
      </c>
      <c r="P107" s="155">
        <f>IF(N106, P106/N106*100, 0)</f>
        <v>0</v>
      </c>
      <c r="AP107" s="54"/>
      <c r="AQ107" s="54"/>
      <c r="AR107" s="54"/>
      <c r="AS107" s="68"/>
      <c r="AT107" s="68"/>
      <c r="AU107" s="65"/>
      <c r="AV107" s="65"/>
      <c r="AW107" s="65"/>
      <c r="AX107" s="65"/>
      <c r="AY107" s="65"/>
      <c r="AZ107" s="65"/>
      <c r="BA107" s="65"/>
    </row>
    <row r="108" spans="1:53" ht="31.5">
      <c r="A108" s="25">
        <v>600950</v>
      </c>
      <c r="B108" s="25">
        <f t="shared" si="38"/>
        <v>625200150</v>
      </c>
      <c r="C108" s="25">
        <v>200150</v>
      </c>
      <c r="D108" s="35" t="s">
        <v>60</v>
      </c>
      <c r="E108" s="36" t="s">
        <v>68</v>
      </c>
      <c r="F108" s="135">
        <v>38130.300000000003</v>
      </c>
      <c r="G108" s="135">
        <v>40123.599999999999</v>
      </c>
      <c r="H108" s="37">
        <v>41236.199999999997</v>
      </c>
      <c r="I108" s="37">
        <v>41963.199999999997</v>
      </c>
      <c r="J108" s="37">
        <v>42156.3</v>
      </c>
      <c r="K108" s="37">
        <v>42863.199999999997</v>
      </c>
      <c r="L108" s="37">
        <v>43256.3</v>
      </c>
      <c r="M108" s="37">
        <v>35121.300000000003</v>
      </c>
      <c r="N108" s="37">
        <v>35963.199999999997</v>
      </c>
      <c r="O108" s="37">
        <v>36235.199999999997</v>
      </c>
      <c r="P108" s="154">
        <v>36369.199999999997</v>
      </c>
      <c r="AP108" s="54"/>
      <c r="AQ108" s="54"/>
      <c r="AR108" s="54"/>
      <c r="AS108" s="68"/>
      <c r="AT108" s="68"/>
      <c r="AU108" s="65"/>
      <c r="AV108" s="73"/>
      <c r="AW108" s="73"/>
      <c r="AX108" s="73"/>
      <c r="AY108" s="73"/>
      <c r="AZ108" s="73"/>
      <c r="BA108" s="65"/>
    </row>
    <row r="109" spans="1:53" ht="15.75">
      <c r="A109" s="25">
        <v>600960</v>
      </c>
      <c r="B109" s="25">
        <f t="shared" si="38"/>
        <v>625201150</v>
      </c>
      <c r="C109" s="25">
        <v>201150</v>
      </c>
      <c r="D109" s="38" t="s">
        <v>35</v>
      </c>
      <c r="E109" s="31" t="s">
        <v>36</v>
      </c>
      <c r="F109" s="39"/>
      <c r="G109" s="39">
        <f>IF(F108, G108/F108*100, 0)</f>
        <v>105.22760114659468</v>
      </c>
      <c r="H109" s="39">
        <f t="shared" ref="H109:I109" si="48">IF(G108, H108/G108*100, 0)</f>
        <v>102.77293164122861</v>
      </c>
      <c r="I109" s="39">
        <f t="shared" si="48"/>
        <v>101.76301405076123</v>
      </c>
      <c r="J109" s="39">
        <f>IF(I108, J108/I108*100, 0)</f>
        <v>100.46016509703742</v>
      </c>
      <c r="K109" s="39">
        <v>101.2</v>
      </c>
      <c r="L109" s="39">
        <v>101.4</v>
      </c>
      <c r="M109" s="151" t="s">
        <v>37</v>
      </c>
      <c r="N109" s="39">
        <f>IF(M108, N108/M108*100, 0)</f>
        <v>102.39712083550437</v>
      </c>
      <c r="O109" s="39">
        <f>IF(M108, O108/M108*100, 0)</f>
        <v>103.1715796397058</v>
      </c>
      <c r="P109" s="155">
        <f>IF(N108, P108/N108*100, 0)</f>
        <v>101.128931796948</v>
      </c>
      <c r="AP109" s="54"/>
      <c r="AQ109" s="54"/>
      <c r="AR109" s="54"/>
      <c r="AS109" s="63"/>
      <c r="AT109" s="63"/>
      <c r="AU109" s="65"/>
      <c r="AV109" s="65"/>
      <c r="AW109" s="65"/>
      <c r="AX109" s="65"/>
      <c r="AY109" s="65"/>
      <c r="AZ109" s="65"/>
      <c r="BA109" s="65"/>
    </row>
    <row r="110" spans="1:53" ht="15.75">
      <c r="A110" s="25">
        <v>600970</v>
      </c>
      <c r="B110" s="25">
        <f t="shared" si="38"/>
        <v>625200160</v>
      </c>
      <c r="C110" s="25">
        <v>200160</v>
      </c>
      <c r="D110" s="35" t="s">
        <v>61</v>
      </c>
      <c r="E110" s="36" t="s">
        <v>68</v>
      </c>
      <c r="F110" s="37">
        <v>0</v>
      </c>
      <c r="G110" s="37">
        <v>0</v>
      </c>
      <c r="H110" s="37">
        <v>0</v>
      </c>
      <c r="I110" s="37">
        <v>0</v>
      </c>
      <c r="J110" s="37">
        <v>0</v>
      </c>
      <c r="K110" s="37">
        <v>0</v>
      </c>
      <c r="L110" s="37">
        <v>0</v>
      </c>
      <c r="M110" s="37">
        <v>0</v>
      </c>
      <c r="N110" s="37">
        <v>0</v>
      </c>
      <c r="O110" s="37">
        <v>0</v>
      </c>
      <c r="P110" s="154">
        <v>0</v>
      </c>
      <c r="AP110" s="54"/>
      <c r="AQ110" s="54"/>
      <c r="AR110" s="54"/>
      <c r="AS110" s="69"/>
      <c r="AT110" s="69"/>
      <c r="AU110" s="65"/>
      <c r="AV110" s="65"/>
      <c r="AW110" s="65"/>
      <c r="AX110" s="65"/>
      <c r="AY110" s="65"/>
      <c r="AZ110" s="65"/>
      <c r="BA110" s="65"/>
    </row>
    <row r="111" spans="1:53" ht="15.75">
      <c r="A111" s="25">
        <v>600980</v>
      </c>
      <c r="B111" s="25">
        <f t="shared" si="38"/>
        <v>625201160</v>
      </c>
      <c r="C111" s="25">
        <v>201160</v>
      </c>
      <c r="D111" s="38" t="s">
        <v>35</v>
      </c>
      <c r="E111" s="31" t="s">
        <v>36</v>
      </c>
      <c r="F111" s="39"/>
      <c r="G111" s="39">
        <f>IF(F110, G110/F110*100, 0)</f>
        <v>0</v>
      </c>
      <c r="H111" s="39">
        <f t="shared" ref="H111:I111" si="49">IF(G110, H110/G110*100, 0)</f>
        <v>0</v>
      </c>
      <c r="I111" s="39">
        <f t="shared" si="49"/>
        <v>0</v>
      </c>
      <c r="J111" s="39">
        <f>IF(I110, J110/I110*100, 0)</f>
        <v>0</v>
      </c>
      <c r="K111" s="39">
        <f>IF(I110, K110/I110*100, 0)</f>
        <v>0</v>
      </c>
      <c r="L111" s="39">
        <v>0</v>
      </c>
      <c r="M111" s="151" t="s">
        <v>37</v>
      </c>
      <c r="N111" s="39">
        <f>IF(M110, N110/M110*100, 0)</f>
        <v>0</v>
      </c>
      <c r="O111" s="39">
        <f>IF(M110, O110/M110*100, 0)</f>
        <v>0</v>
      </c>
      <c r="P111" s="155">
        <f>IF(N110, P110/N110*100, 0)</f>
        <v>0</v>
      </c>
      <c r="AP111" s="54"/>
      <c r="AQ111" s="54"/>
      <c r="AR111" s="54"/>
      <c r="AS111" s="71"/>
      <c r="AT111" s="69"/>
      <c r="AU111" s="65"/>
      <c r="AV111" s="65"/>
      <c r="AW111" s="65"/>
      <c r="AX111" s="65"/>
      <c r="AY111" s="65"/>
      <c r="AZ111" s="65"/>
      <c r="BA111" s="65"/>
    </row>
    <row r="112" spans="1:53" ht="31.5">
      <c r="A112" s="25">
        <v>600990</v>
      </c>
      <c r="B112" s="25">
        <f t="shared" si="38"/>
        <v>625200170</v>
      </c>
      <c r="C112" s="25">
        <v>200170</v>
      </c>
      <c r="D112" s="35" t="s">
        <v>72</v>
      </c>
      <c r="E112" s="36" t="s">
        <v>68</v>
      </c>
      <c r="F112" s="37">
        <v>36280</v>
      </c>
      <c r="G112" s="37">
        <v>38230.199999999997</v>
      </c>
      <c r="H112" s="37">
        <v>39236.5</v>
      </c>
      <c r="I112" s="37">
        <v>40123.599999999999</v>
      </c>
      <c r="J112" s="37">
        <v>40965.300000000003</v>
      </c>
      <c r="K112" s="37">
        <v>41326.300000000003</v>
      </c>
      <c r="L112" s="37">
        <v>42563.3</v>
      </c>
      <c r="M112" s="37">
        <v>32356.3</v>
      </c>
      <c r="N112" s="37">
        <v>33125.300000000003</v>
      </c>
      <c r="O112" s="37">
        <v>34021.599999999999</v>
      </c>
      <c r="P112" s="154">
        <v>34853.199999999997</v>
      </c>
      <c r="AP112" s="54"/>
      <c r="AQ112" s="54"/>
      <c r="AR112" s="54"/>
      <c r="AS112" s="74"/>
      <c r="AT112" s="74"/>
      <c r="AU112" s="65"/>
      <c r="AV112" s="65"/>
      <c r="AW112" s="65"/>
      <c r="AX112" s="65"/>
      <c r="AY112" s="65"/>
      <c r="AZ112" s="65"/>
      <c r="BA112" s="65"/>
    </row>
    <row r="113" spans="1:53" ht="15.75">
      <c r="A113" s="25">
        <v>601000</v>
      </c>
      <c r="B113" s="25">
        <f t="shared" si="38"/>
        <v>625201170</v>
      </c>
      <c r="C113" s="25">
        <v>201170</v>
      </c>
      <c r="D113" s="38" t="s">
        <v>35</v>
      </c>
      <c r="E113" s="31" t="s">
        <v>36</v>
      </c>
      <c r="F113" s="39"/>
      <c r="G113" s="39">
        <f>IF(F112, G112/F112*100, 0)</f>
        <v>105.37541345093715</v>
      </c>
      <c r="H113" s="39">
        <f t="shared" ref="H113:I113" si="50">IF(G112, H112/G112*100, 0)</f>
        <v>102.63221223012174</v>
      </c>
      <c r="I113" s="39">
        <f t="shared" si="50"/>
        <v>102.26090502465817</v>
      </c>
      <c r="J113" s="39">
        <f>IF(I112, J112/I112*100, 0)</f>
        <v>102.09776789719767</v>
      </c>
      <c r="K113" s="39">
        <v>102.1</v>
      </c>
      <c r="L113" s="39">
        <v>101.8</v>
      </c>
      <c r="M113" s="151" t="s">
        <v>37</v>
      </c>
      <c r="N113" s="39">
        <f>IF(M112, N112/M112*100, 0)</f>
        <v>102.37666235014511</v>
      </c>
      <c r="O113" s="39">
        <f>IF(M112, O112/M112*100, 0)</f>
        <v>105.14675658218029</v>
      </c>
      <c r="P113" s="155">
        <f>IF(N112, P112/N112*100, 0)</f>
        <v>105.21625464524094</v>
      </c>
      <c r="AP113" s="54"/>
      <c r="AQ113" s="54"/>
      <c r="AR113" s="54"/>
      <c r="AS113" s="69"/>
      <c r="AT113" s="69"/>
      <c r="AU113" s="65"/>
      <c r="AV113" s="65"/>
      <c r="AW113" s="65"/>
      <c r="AX113" s="65"/>
      <c r="AY113" s="65"/>
      <c r="AZ113" s="65"/>
      <c r="BA113" s="65"/>
    </row>
    <row r="114" spans="1:53" ht="31.5">
      <c r="A114" s="25">
        <v>601010</v>
      </c>
      <c r="B114" s="25">
        <f t="shared" si="38"/>
        <v>625200180</v>
      </c>
      <c r="C114" s="25">
        <v>200180</v>
      </c>
      <c r="D114" s="35" t="s">
        <v>63</v>
      </c>
      <c r="E114" s="36" t="s">
        <v>68</v>
      </c>
      <c r="F114" s="37">
        <v>40783.300000000003</v>
      </c>
      <c r="G114" s="37">
        <v>42135.6</v>
      </c>
      <c r="H114" s="37">
        <v>43125.599999999999</v>
      </c>
      <c r="I114" s="37">
        <v>43852.3</v>
      </c>
      <c r="J114" s="37">
        <v>44256.3</v>
      </c>
      <c r="K114" s="37">
        <v>44896.3</v>
      </c>
      <c r="L114" s="37">
        <v>45683.6</v>
      </c>
      <c r="M114" s="37">
        <v>32610.3</v>
      </c>
      <c r="N114" s="37">
        <v>33126.300000000003</v>
      </c>
      <c r="O114" s="37">
        <v>34852.300000000003</v>
      </c>
      <c r="P114" s="154">
        <v>35123.199999999997</v>
      </c>
      <c r="AP114" s="54"/>
      <c r="AQ114" s="54"/>
      <c r="AR114" s="54"/>
      <c r="AS114" s="68"/>
      <c r="AT114" s="68"/>
      <c r="AU114" s="65"/>
      <c r="AV114" s="65"/>
      <c r="AW114" s="65"/>
      <c r="AX114" s="65"/>
      <c r="AY114" s="65"/>
      <c r="AZ114" s="65"/>
      <c r="BA114" s="65"/>
    </row>
    <row r="115" spans="1:53" ht="15.75">
      <c r="A115" s="25">
        <v>601020</v>
      </c>
      <c r="B115" s="25">
        <f t="shared" si="38"/>
        <v>625201180</v>
      </c>
      <c r="C115" s="25">
        <v>201180</v>
      </c>
      <c r="D115" s="38" t="s">
        <v>35</v>
      </c>
      <c r="E115" s="31" t="s">
        <v>36</v>
      </c>
      <c r="F115" s="39"/>
      <c r="G115" s="39">
        <f>IF(F114, G114/F114*100, 0)</f>
        <v>103.31581799412994</v>
      </c>
      <c r="H115" s="39">
        <f t="shared" ref="H115:I115" si="51">IF(G114, H114/G114*100, 0)</f>
        <v>102.34955714407769</v>
      </c>
      <c r="I115" s="39">
        <f t="shared" si="51"/>
        <v>101.68507800471183</v>
      </c>
      <c r="J115" s="39">
        <f>IF(I114, J114/I114*100, 0)</f>
        <v>100.92127436873322</v>
      </c>
      <c r="K115" s="39">
        <v>100.7</v>
      </c>
      <c r="L115" s="39">
        <v>101.2</v>
      </c>
      <c r="M115" s="151" t="s">
        <v>37</v>
      </c>
      <c r="N115" s="39">
        <f>IF(M114, N114/M114*100, 0)</f>
        <v>101.58232214975025</v>
      </c>
      <c r="O115" s="39">
        <f>IF(M114, O114/M114*100, 0)</f>
        <v>106.87512841034889</v>
      </c>
      <c r="P115" s="155">
        <f>IF(N114, P114/N114*100, 0)</f>
        <v>106.02814078239946</v>
      </c>
      <c r="AP115" s="54"/>
      <c r="AQ115" s="54"/>
      <c r="AR115" s="54"/>
      <c r="AS115" s="68"/>
      <c r="AT115" s="68"/>
      <c r="AU115" s="65"/>
      <c r="AV115" s="65"/>
      <c r="AW115" s="65"/>
      <c r="AX115" s="65"/>
      <c r="AY115" s="65"/>
      <c r="AZ115" s="65"/>
      <c r="BA115" s="65"/>
    </row>
    <row r="116" spans="1:53" ht="15.75">
      <c r="A116" s="25">
        <v>601030</v>
      </c>
      <c r="B116" s="25">
        <f t="shared" si="38"/>
        <v>625200185</v>
      </c>
      <c r="C116" s="25">
        <v>200185</v>
      </c>
      <c r="D116" s="35" t="s">
        <v>64</v>
      </c>
      <c r="E116" s="36" t="s">
        <v>68</v>
      </c>
      <c r="F116" s="37">
        <v>0</v>
      </c>
      <c r="G116" s="37">
        <v>0</v>
      </c>
      <c r="H116" s="37">
        <v>0</v>
      </c>
      <c r="I116" s="37">
        <v>0</v>
      </c>
      <c r="J116" s="37">
        <v>0</v>
      </c>
      <c r="K116" s="37">
        <v>0</v>
      </c>
      <c r="L116" s="37">
        <v>0</v>
      </c>
      <c r="M116" s="37">
        <v>0</v>
      </c>
      <c r="N116" s="37">
        <v>0</v>
      </c>
      <c r="O116" s="37">
        <v>0</v>
      </c>
      <c r="P116" s="154">
        <v>0</v>
      </c>
      <c r="AP116" s="54"/>
      <c r="AQ116" s="54"/>
      <c r="AR116" s="54"/>
      <c r="AS116" s="68"/>
      <c r="AT116" s="68"/>
      <c r="AU116" s="65"/>
      <c r="AV116" s="65"/>
      <c r="AW116" s="65"/>
      <c r="AX116" s="65"/>
      <c r="AY116" s="65"/>
      <c r="AZ116" s="65"/>
      <c r="BA116" s="65"/>
    </row>
    <row r="117" spans="1:53" ht="15.75">
      <c r="A117" s="25">
        <v>601040</v>
      </c>
      <c r="B117" s="25">
        <f t="shared" si="38"/>
        <v>625201185</v>
      </c>
      <c r="C117" s="25">
        <v>201185</v>
      </c>
      <c r="D117" s="38" t="s">
        <v>35</v>
      </c>
      <c r="E117" s="31" t="s">
        <v>36</v>
      </c>
      <c r="F117" s="39"/>
      <c r="G117" s="39">
        <f>IF(F116, G116/F116*100, 0)</f>
        <v>0</v>
      </c>
      <c r="H117" s="39">
        <f t="shared" ref="H117:I117" si="52">IF(G116, H116/G116*100, 0)</f>
        <v>0</v>
      </c>
      <c r="I117" s="39">
        <f t="shared" si="52"/>
        <v>0</v>
      </c>
      <c r="J117" s="39">
        <f>IF(I116, J116/I116*100, 0)</f>
        <v>0</v>
      </c>
      <c r="K117" s="39">
        <f>IF(I116, K116/I116*100, 0)</f>
        <v>0</v>
      </c>
      <c r="L117" s="39">
        <v>0</v>
      </c>
      <c r="M117" s="151" t="s">
        <v>37</v>
      </c>
      <c r="N117" s="39">
        <f>IF(M116, N116/M116*100, 0)</f>
        <v>0</v>
      </c>
      <c r="O117" s="39">
        <f>IF(M116, O116/M116*100, 0)</f>
        <v>0</v>
      </c>
      <c r="P117" s="155">
        <f>IF(N116, P116/N116*100, 0)</f>
        <v>0</v>
      </c>
      <c r="AP117" s="54"/>
      <c r="AQ117" s="54"/>
      <c r="AR117" s="54"/>
      <c r="AS117" s="68"/>
      <c r="AT117" s="68"/>
      <c r="AU117" s="65"/>
      <c r="AV117" s="65"/>
      <c r="AW117" s="65"/>
      <c r="AX117" s="65"/>
      <c r="AY117" s="65"/>
      <c r="AZ117" s="65"/>
      <c r="BA117" s="65"/>
    </row>
    <row r="118" spans="1:53" ht="47.25">
      <c r="A118" s="25">
        <v>601050</v>
      </c>
      <c r="B118" s="25">
        <f t="shared" si="38"/>
        <v>625200190</v>
      </c>
      <c r="C118" s="25">
        <v>200190</v>
      </c>
      <c r="D118" s="44" t="s">
        <v>73</v>
      </c>
      <c r="E118" s="36" t="s">
        <v>68</v>
      </c>
      <c r="F118" s="37">
        <v>37670.519999999997</v>
      </c>
      <c r="G118" s="37">
        <v>39256.300000000003</v>
      </c>
      <c r="H118" s="37">
        <v>40126.300000000003</v>
      </c>
      <c r="I118" s="37">
        <v>41693.300000000003</v>
      </c>
      <c r="J118" s="37">
        <v>42156.3</v>
      </c>
      <c r="K118" s="37">
        <v>43123.3</v>
      </c>
      <c r="L118" s="174">
        <v>44635.199999999997</v>
      </c>
      <c r="M118" s="37">
        <v>28362.1</v>
      </c>
      <c r="N118" s="37">
        <v>29156.3</v>
      </c>
      <c r="O118" s="37">
        <v>30125.3</v>
      </c>
      <c r="P118" s="154">
        <v>30152.3</v>
      </c>
      <c r="AP118" s="54"/>
      <c r="AQ118" s="54"/>
      <c r="AR118" s="54"/>
      <c r="AS118" s="63"/>
      <c r="AT118" s="63"/>
      <c r="AU118" s="65"/>
      <c r="AV118" s="65"/>
      <c r="AW118" s="65"/>
      <c r="AX118" s="65"/>
      <c r="AY118" s="65"/>
      <c r="AZ118" s="65"/>
      <c r="BA118" s="65"/>
    </row>
    <row r="119" spans="1:53" ht="15.75">
      <c r="A119" s="25">
        <v>601060</v>
      </c>
      <c r="B119" s="25">
        <f t="shared" si="38"/>
        <v>625201190</v>
      </c>
      <c r="C119" s="25">
        <v>201190</v>
      </c>
      <c r="D119" s="38" t="s">
        <v>35</v>
      </c>
      <c r="E119" s="31" t="s">
        <v>36</v>
      </c>
      <c r="F119" s="39"/>
      <c r="G119" s="39">
        <f>IF(F118, G118/F118*100, 0)</f>
        <v>104.20960475193868</v>
      </c>
      <c r="H119" s="39">
        <f t="shared" ref="H119:I119" si="53">IF(G118, H118/G118*100, 0)</f>
        <v>102.21620478751181</v>
      </c>
      <c r="I119" s="39">
        <f t="shared" si="53"/>
        <v>103.90516942753256</v>
      </c>
      <c r="J119" s="39">
        <f>IF(I118, J118/I118*100, 0)</f>
        <v>101.11049017468035</v>
      </c>
      <c r="K119" s="39">
        <v>102.3</v>
      </c>
      <c r="L119" s="39">
        <v>101.7</v>
      </c>
      <c r="M119" s="151" t="s">
        <v>37</v>
      </c>
      <c r="N119" s="39">
        <f>IF(M118, N118/M118*100, 0)</f>
        <v>102.80021578091892</v>
      </c>
      <c r="O119" s="39">
        <f>IF(M118, O118/M118*100, 0)</f>
        <v>106.21674699687259</v>
      </c>
      <c r="P119" s="155">
        <f>IF(N118, P118/N118*100, 0)</f>
        <v>103.41607131220354</v>
      </c>
      <c r="AP119" s="54"/>
      <c r="AQ119" s="54"/>
      <c r="AR119" s="54"/>
      <c r="AS119" s="69"/>
      <c r="AT119" s="69"/>
      <c r="AU119" s="65"/>
      <c r="AV119" s="65"/>
      <c r="AW119" s="65"/>
      <c r="AX119" s="65"/>
      <c r="AY119" s="65"/>
      <c r="AZ119" s="65"/>
      <c r="BA119" s="65"/>
    </row>
    <row r="120" spans="1:53" ht="31.5">
      <c r="A120" s="25">
        <v>601070</v>
      </c>
      <c r="B120" s="25">
        <f t="shared" si="38"/>
        <v>625200200</v>
      </c>
      <c r="C120" s="25">
        <v>200200</v>
      </c>
      <c r="D120" s="44" t="s">
        <v>74</v>
      </c>
      <c r="E120" s="36" t="s">
        <v>68</v>
      </c>
      <c r="F120" s="37">
        <v>39646.800000000003</v>
      </c>
      <c r="G120" s="37">
        <v>42300</v>
      </c>
      <c r="H120" s="37">
        <v>42986.3</v>
      </c>
      <c r="I120" s="37">
        <v>43569.3</v>
      </c>
      <c r="J120" s="37">
        <v>44102.3</v>
      </c>
      <c r="K120" s="37">
        <v>44853.2</v>
      </c>
      <c r="L120" s="37">
        <v>45632.1</v>
      </c>
      <c r="M120" s="37">
        <v>29635.200000000001</v>
      </c>
      <c r="N120" s="37">
        <v>30125.599999999999</v>
      </c>
      <c r="O120" s="37">
        <v>31236.3</v>
      </c>
      <c r="P120" s="154">
        <v>31652.3</v>
      </c>
      <c r="AP120" s="54"/>
      <c r="AQ120" s="54"/>
      <c r="AR120" s="54"/>
      <c r="AS120" s="75"/>
      <c r="AT120" s="75"/>
      <c r="AU120" s="65"/>
      <c r="AV120" s="65"/>
      <c r="AW120" s="73"/>
      <c r="AX120" s="73"/>
      <c r="AY120" s="73"/>
      <c r="AZ120" s="73"/>
      <c r="BA120" s="65"/>
    </row>
    <row r="121" spans="1:53" ht="15.75">
      <c r="A121" s="25">
        <v>601080</v>
      </c>
      <c r="B121" s="25">
        <f t="shared" si="38"/>
        <v>625201200</v>
      </c>
      <c r="C121" s="25">
        <v>201200</v>
      </c>
      <c r="D121" s="38" t="s">
        <v>35</v>
      </c>
      <c r="E121" s="31" t="s">
        <v>36</v>
      </c>
      <c r="F121" s="39"/>
      <c r="G121" s="39">
        <f>IF(F120, G120/F120*100, 0)</f>
        <v>106.69209116498683</v>
      </c>
      <c r="H121" s="39">
        <f t="shared" ref="H121:I121" si="54">IF(G120, H120/G120*100, 0)</f>
        <v>101.6224586288416</v>
      </c>
      <c r="I121" s="39">
        <f t="shared" si="54"/>
        <v>101.35624605979115</v>
      </c>
      <c r="J121" s="39">
        <f>IF(I120, J120/I120*100, 0)</f>
        <v>101.22333845161616</v>
      </c>
      <c r="K121" s="39">
        <v>102.3</v>
      </c>
      <c r="L121" s="39">
        <v>101.4</v>
      </c>
      <c r="M121" s="151" t="s">
        <v>37</v>
      </c>
      <c r="N121" s="39">
        <f>IF(M120, N120/M120*100, 0)</f>
        <v>101.65478889968685</v>
      </c>
      <c r="O121" s="39">
        <f>IF(M120, O120/M120*100, 0)</f>
        <v>105.40269679300292</v>
      </c>
      <c r="P121" s="155">
        <f>IF(N120, P120/N120*100, 0)</f>
        <v>105.06778288233262</v>
      </c>
      <c r="AP121" s="54"/>
      <c r="AQ121" s="54"/>
      <c r="AR121" s="54"/>
      <c r="AS121" s="68"/>
      <c r="AT121" s="68"/>
      <c r="AU121" s="65"/>
      <c r="AV121" s="65"/>
      <c r="AW121" s="73"/>
      <c r="AX121" s="73"/>
      <c r="AY121" s="73"/>
      <c r="AZ121" s="73"/>
      <c r="BA121" s="65"/>
    </row>
    <row r="122" spans="1:53" ht="39">
      <c r="A122" s="25">
        <v>601090</v>
      </c>
      <c r="B122" s="25">
        <f t="shared" si="38"/>
        <v>625300000</v>
      </c>
      <c r="C122" s="25">
        <v>300000</v>
      </c>
      <c r="D122" s="47" t="s">
        <v>75</v>
      </c>
      <c r="E122" s="76" t="s">
        <v>76</v>
      </c>
      <c r="F122" s="160">
        <v>33908.6</v>
      </c>
      <c r="G122" s="152">
        <v>26586.3</v>
      </c>
      <c r="H122" s="152">
        <v>101490.72</v>
      </c>
      <c r="I122" s="160">
        <v>103608.46</v>
      </c>
      <c r="J122" s="160">
        <v>106007.82</v>
      </c>
      <c r="K122" s="160">
        <v>107781.33</v>
      </c>
      <c r="L122" s="160">
        <v>110600.96000000001</v>
      </c>
      <c r="M122" s="152">
        <v>7257.1</v>
      </c>
      <c r="N122" s="152">
        <v>7625.07</v>
      </c>
      <c r="O122" s="152">
        <v>24321.3</v>
      </c>
      <c r="P122" s="152">
        <v>25902.2</v>
      </c>
      <c r="R122" s="29" t="s">
        <v>34</v>
      </c>
      <c r="AP122" s="54"/>
      <c r="AQ122" s="54"/>
      <c r="AR122" s="54"/>
      <c r="AS122" s="74"/>
      <c r="AT122" s="74"/>
      <c r="AU122" s="65"/>
      <c r="AV122" s="65"/>
      <c r="AW122" s="65"/>
      <c r="AX122" s="65"/>
      <c r="AY122" s="65"/>
      <c r="AZ122" s="65"/>
      <c r="BA122" s="65"/>
    </row>
    <row r="123" spans="1:53" ht="15.75">
      <c r="A123" s="25">
        <v>601100</v>
      </c>
      <c r="B123" s="25">
        <f t="shared" si="38"/>
        <v>625301000</v>
      </c>
      <c r="C123" s="25">
        <v>301000</v>
      </c>
      <c r="D123" s="49" t="s">
        <v>35</v>
      </c>
      <c r="E123" s="31" t="s">
        <v>36</v>
      </c>
      <c r="F123" s="39"/>
      <c r="G123" s="39">
        <f>IF(F122, G122/F122*100, 0)</f>
        <v>78.405773166689272</v>
      </c>
      <c r="H123" s="39">
        <f t="shared" ref="H123:I123" si="55">IF(G122, H122/G122*100, 0)</f>
        <v>381.74067094706675</v>
      </c>
      <c r="I123" s="39">
        <f t="shared" si="55"/>
        <v>102.08663412773109</v>
      </c>
      <c r="J123" s="155">
        <f>IF(I122, J122/I122*100, 0)</f>
        <v>102.31579544759182</v>
      </c>
      <c r="K123" s="155">
        <v>113.2</v>
      </c>
      <c r="L123" s="155">
        <v>120.3</v>
      </c>
      <c r="M123" s="151" t="s">
        <v>37</v>
      </c>
      <c r="N123" s="155">
        <f>IF(M122, N122/M122*100, 0)</f>
        <v>105.07048269970096</v>
      </c>
      <c r="O123" s="155">
        <f>IF(M122, O122/M122*100, 0)</f>
        <v>335.138002783481</v>
      </c>
      <c r="P123" s="155">
        <f>IF(N122, P122/N122*100, 0)</f>
        <v>339.69786506877972</v>
      </c>
      <c r="AP123" s="54"/>
      <c r="AQ123" s="54"/>
      <c r="AR123" s="54"/>
      <c r="AS123" s="69"/>
      <c r="AT123" s="69"/>
      <c r="AU123" s="65"/>
      <c r="AV123" s="65"/>
      <c r="AW123" s="65"/>
      <c r="AX123" s="65"/>
      <c r="AY123" s="65"/>
      <c r="AZ123" s="65"/>
      <c r="BA123" s="65"/>
    </row>
    <row r="124" spans="1:53" ht="63">
      <c r="A124" s="25">
        <v>601110</v>
      </c>
      <c r="B124" s="25"/>
      <c r="C124" s="25"/>
      <c r="D124" s="33" t="s">
        <v>77</v>
      </c>
      <c r="E124" s="27" t="s">
        <v>76</v>
      </c>
      <c r="F124" s="77">
        <v>33908.6</v>
      </c>
      <c r="G124" s="77">
        <v>26586.3</v>
      </c>
      <c r="H124" s="77">
        <v>101490.72</v>
      </c>
      <c r="I124" s="77">
        <v>103608.46</v>
      </c>
      <c r="J124" s="77">
        <v>106007.82</v>
      </c>
      <c r="K124" s="77">
        <v>107781.33</v>
      </c>
      <c r="L124" s="77">
        <v>110600.96000000001</v>
      </c>
      <c r="M124" s="77">
        <v>7257.1</v>
      </c>
      <c r="N124" s="77">
        <v>7625.07</v>
      </c>
      <c r="O124" s="77">
        <v>24321.3</v>
      </c>
      <c r="P124" s="161">
        <v>25902.2</v>
      </c>
      <c r="R124" s="204" t="s">
        <v>78</v>
      </c>
      <c r="S124" s="204"/>
      <c r="T124" s="204"/>
      <c r="U124" s="204"/>
      <c r="V124" s="204"/>
      <c r="AP124" s="54"/>
      <c r="AQ124" s="54"/>
      <c r="AR124" s="54"/>
      <c r="AS124" s="56"/>
      <c r="AT124" s="56"/>
      <c r="AU124" s="65"/>
      <c r="AV124" s="65"/>
      <c r="AW124" s="65"/>
      <c r="AX124" s="65"/>
      <c r="AY124" s="65"/>
      <c r="AZ124" s="65"/>
      <c r="BA124" s="65"/>
    </row>
    <row r="125" spans="1:53" ht="31.5">
      <c r="A125" s="25">
        <v>601120</v>
      </c>
      <c r="B125" s="25">
        <f t="shared" ref="B125:B142" si="56">VALUE(CONCATENATE($A$2, $C$4, C125))</f>
        <v>625300010</v>
      </c>
      <c r="C125" s="25">
        <v>300010</v>
      </c>
      <c r="D125" s="35" t="s">
        <v>39</v>
      </c>
      <c r="E125" s="136" t="s">
        <v>76</v>
      </c>
      <c r="F125" s="77">
        <v>22532.1</v>
      </c>
      <c r="G125" s="77">
        <f t="shared" ref="G125:J125" si="57">G17*G71*12/1000</f>
        <v>23507.470799999999</v>
      </c>
      <c r="H125" s="77">
        <f t="shared" si="57"/>
        <v>86823.436799999996</v>
      </c>
      <c r="I125" s="77">
        <f t="shared" si="57"/>
        <v>90051.231599999999</v>
      </c>
      <c r="J125" s="77">
        <f t="shared" si="57"/>
        <v>93050.188800000004</v>
      </c>
      <c r="K125" s="77">
        <v>93632.2</v>
      </c>
      <c r="L125" s="175">
        <v>94596.1</v>
      </c>
      <c r="M125" s="77">
        <f>M17*M71*3/1000</f>
        <v>5028.9119999999994</v>
      </c>
      <c r="N125" s="77">
        <f>N17*N71*3/1000</f>
        <v>5146.915500000001</v>
      </c>
      <c r="O125" s="77">
        <f>O17*O71*3/1000</f>
        <v>18523.192500000001</v>
      </c>
      <c r="P125" s="161">
        <v>18693.3</v>
      </c>
      <c r="AP125" s="54"/>
      <c r="AQ125" s="54"/>
      <c r="AR125" s="54"/>
      <c r="AS125" s="68"/>
      <c r="AT125" s="68"/>
      <c r="AU125" s="65"/>
      <c r="AV125" s="65"/>
      <c r="AW125" s="73"/>
      <c r="AX125" s="73"/>
      <c r="AY125" s="73"/>
      <c r="AZ125" s="73"/>
      <c r="BA125" s="65"/>
    </row>
    <row r="126" spans="1:53" ht="15.75">
      <c r="A126" s="25">
        <v>601130</v>
      </c>
      <c r="B126" s="25">
        <f t="shared" si="56"/>
        <v>625301010</v>
      </c>
      <c r="C126" s="25">
        <v>301010</v>
      </c>
      <c r="D126" s="78" t="s">
        <v>35</v>
      </c>
      <c r="E126" s="31" t="s">
        <v>36</v>
      </c>
      <c r="F126" s="39"/>
      <c r="G126" s="39">
        <f>IF(F125, G125/F125*100, 0)</f>
        <v>104.32880557071911</v>
      </c>
      <c r="H126" s="39">
        <f t="shared" ref="H126:I126" si="58">IF(G125, H125/G125*100, 0)</f>
        <v>369.34401637116997</v>
      </c>
      <c r="I126" s="39">
        <f t="shared" si="58"/>
        <v>103.71765380289577</v>
      </c>
      <c r="J126" s="39">
        <f>IF(I125, J125/I125*100, 0)</f>
        <v>103.33027893868361</v>
      </c>
      <c r="K126" s="39">
        <v>101.2</v>
      </c>
      <c r="L126" s="39">
        <v>102.3</v>
      </c>
      <c r="M126" s="151" t="s">
        <v>37</v>
      </c>
      <c r="N126" s="39">
        <f>IF(M125, N125/M125*100, 0)</f>
        <v>102.34650158921059</v>
      </c>
      <c r="O126" s="39">
        <f>IF(M125, O125/M125*100, 0)</f>
        <v>368.33399550439549</v>
      </c>
      <c r="P126" s="155">
        <f>IF(N125, P125/N125*100, 0)</f>
        <v>363.19422768840866</v>
      </c>
      <c r="AP126" s="54"/>
      <c r="AQ126" s="54"/>
      <c r="AR126" s="54"/>
      <c r="AS126" s="63"/>
      <c r="AT126" s="63"/>
      <c r="AU126" s="65"/>
      <c r="AV126" s="65"/>
      <c r="AW126" s="65"/>
      <c r="AX126" s="65"/>
      <c r="AY126" s="65"/>
      <c r="AZ126" s="65"/>
      <c r="BA126" s="65"/>
    </row>
    <row r="127" spans="1:53" ht="47.25">
      <c r="A127" s="25">
        <v>601140</v>
      </c>
      <c r="B127" s="25">
        <f t="shared" si="56"/>
        <v>625300011</v>
      </c>
      <c r="C127" s="25">
        <v>300011</v>
      </c>
      <c r="D127" s="40" t="s">
        <v>41</v>
      </c>
      <c r="E127" s="36" t="s">
        <v>76</v>
      </c>
      <c r="F127" s="77">
        <f>F19*F73*12/1000</f>
        <v>0</v>
      </c>
      <c r="G127" s="77">
        <f t="shared" ref="G127:J127" si="59">G19*G73*12/1000</f>
        <v>0</v>
      </c>
      <c r="H127" s="77">
        <f t="shared" si="59"/>
        <v>0</v>
      </c>
      <c r="I127" s="77">
        <f t="shared" si="59"/>
        <v>0</v>
      </c>
      <c r="J127" s="77">
        <f t="shared" si="59"/>
        <v>0</v>
      </c>
      <c r="K127" s="77">
        <f t="shared" ref="K127" si="60">K19*K73*12/1000</f>
        <v>0</v>
      </c>
      <c r="L127" s="77">
        <v>0</v>
      </c>
      <c r="M127" s="77">
        <f>M19*M73*3/1000</f>
        <v>0</v>
      </c>
      <c r="N127" s="77">
        <f>N19*N73*3/1000</f>
        <v>0</v>
      </c>
      <c r="O127" s="77">
        <f>O19*O73*3/1000</f>
        <v>0</v>
      </c>
      <c r="P127" s="161">
        <f>P19*P73*3/1000</f>
        <v>0</v>
      </c>
      <c r="AP127" s="54"/>
      <c r="AQ127" s="54"/>
      <c r="AR127" s="54"/>
      <c r="AS127" s="69"/>
      <c r="AT127" s="69"/>
      <c r="AU127" s="70"/>
      <c r="AV127" s="65"/>
      <c r="AW127" s="65"/>
      <c r="AX127" s="65"/>
      <c r="AY127" s="65"/>
      <c r="AZ127" s="65"/>
      <c r="BA127" s="65"/>
    </row>
    <row r="128" spans="1:53" ht="15.75">
      <c r="A128" s="25">
        <v>601150</v>
      </c>
      <c r="B128" s="25">
        <f t="shared" si="56"/>
        <v>625301011</v>
      </c>
      <c r="C128" s="25">
        <v>301011</v>
      </c>
      <c r="D128" s="38" t="s">
        <v>35</v>
      </c>
      <c r="E128" s="31" t="s">
        <v>36</v>
      </c>
      <c r="F128" s="39"/>
      <c r="G128" s="39">
        <f>IF(F127, G127/F127*100, 0)</f>
        <v>0</v>
      </c>
      <c r="H128" s="39">
        <f t="shared" ref="H128:I128" si="61">IF(G127, H127/G127*100, 0)</f>
        <v>0</v>
      </c>
      <c r="I128" s="39">
        <f t="shared" si="61"/>
        <v>0</v>
      </c>
      <c r="J128" s="39">
        <f>IF(I127, J127/I127*100, 0)</f>
        <v>0</v>
      </c>
      <c r="K128" s="39">
        <f>IF(I127, K127/I127*100, 0)</f>
        <v>0</v>
      </c>
      <c r="L128" s="39">
        <v>0</v>
      </c>
      <c r="M128" s="151" t="s">
        <v>37</v>
      </c>
      <c r="N128" s="39">
        <f>IF(M127, N127/M127*100, 0)</f>
        <v>0</v>
      </c>
      <c r="O128" s="39">
        <f>IF(M127, O127/M127*100, 0)</f>
        <v>0</v>
      </c>
      <c r="P128" s="155">
        <f>IF(N127, P127/N127*100, 0)</f>
        <v>0</v>
      </c>
      <c r="AP128" s="54"/>
      <c r="AQ128" s="54"/>
      <c r="AR128" s="54"/>
      <c r="AS128" s="66"/>
      <c r="AT128" s="67"/>
      <c r="AU128" s="65"/>
      <c r="AV128" s="65"/>
      <c r="AW128" s="65"/>
      <c r="AX128" s="65"/>
      <c r="AY128" s="65"/>
      <c r="AZ128" s="65"/>
      <c r="BA128" s="65"/>
    </row>
    <row r="129" spans="1:53" ht="15.75">
      <c r="A129" s="25">
        <v>601160</v>
      </c>
      <c r="B129" s="25">
        <f t="shared" si="56"/>
        <v>625300012</v>
      </c>
      <c r="C129" s="25">
        <v>300012</v>
      </c>
      <c r="D129" s="40" t="s">
        <v>71</v>
      </c>
      <c r="E129" s="36" t="s">
        <v>76</v>
      </c>
      <c r="F129" s="77">
        <f>F21*F75*12/1000</f>
        <v>0</v>
      </c>
      <c r="G129" s="77">
        <f t="shared" ref="G129:J129" si="62">G21*G75*12/1000</f>
        <v>0</v>
      </c>
      <c r="H129" s="77">
        <f t="shared" si="62"/>
        <v>0</v>
      </c>
      <c r="I129" s="77">
        <f t="shared" si="62"/>
        <v>0</v>
      </c>
      <c r="J129" s="77">
        <f t="shared" si="62"/>
        <v>0</v>
      </c>
      <c r="K129" s="77">
        <f t="shared" ref="K129" si="63">K21*K75*12/1000</f>
        <v>0</v>
      </c>
      <c r="L129" s="77">
        <v>0</v>
      </c>
      <c r="M129" s="77">
        <f>M21*M75*3/1000</f>
        <v>0</v>
      </c>
      <c r="N129" s="77">
        <f>N21*N75*3/1000</f>
        <v>0</v>
      </c>
      <c r="O129" s="77">
        <f>O21*O75*3/1000</f>
        <v>0</v>
      </c>
      <c r="P129" s="161">
        <f>P21*P75*3/1000</f>
        <v>0</v>
      </c>
      <c r="AP129" s="54"/>
      <c r="AQ129" s="54"/>
      <c r="AR129" s="54"/>
      <c r="AS129" s="63"/>
      <c r="AT129" s="63"/>
      <c r="AU129" s="65"/>
      <c r="AV129" s="65"/>
      <c r="AW129" s="65"/>
      <c r="AX129" s="65"/>
      <c r="AY129" s="65"/>
      <c r="AZ129" s="65"/>
      <c r="BA129" s="65"/>
    </row>
    <row r="130" spans="1:53" ht="15.75">
      <c r="A130" s="25">
        <v>601170</v>
      </c>
      <c r="B130" s="25">
        <f t="shared" si="56"/>
        <v>625301012</v>
      </c>
      <c r="C130" s="25">
        <v>301012</v>
      </c>
      <c r="D130" s="38" t="s">
        <v>35</v>
      </c>
      <c r="E130" s="31" t="s">
        <v>36</v>
      </c>
      <c r="F130" s="39"/>
      <c r="G130" s="39">
        <f>IF(F129, G129/F129*100, 0)</f>
        <v>0</v>
      </c>
      <c r="H130" s="39">
        <f t="shared" ref="H130:I130" si="64">IF(G129, H129/G129*100, 0)</f>
        <v>0</v>
      </c>
      <c r="I130" s="39">
        <f t="shared" si="64"/>
        <v>0</v>
      </c>
      <c r="J130" s="39">
        <f>IF(I129, J129/I129*100, 0)</f>
        <v>0</v>
      </c>
      <c r="K130" s="39">
        <f>IF(I129, K129/I129*100, 0)</f>
        <v>0</v>
      </c>
      <c r="L130" s="39">
        <v>0</v>
      </c>
      <c r="M130" s="151" t="s">
        <v>37</v>
      </c>
      <c r="N130" s="39">
        <f>IF(M129, N129/M129*100, 0)</f>
        <v>0</v>
      </c>
      <c r="O130" s="39">
        <f>IF(M129, O129/M129*100, 0)</f>
        <v>0</v>
      </c>
      <c r="P130" s="155">
        <f>IF(N129, P129/N129*100, 0)</f>
        <v>0</v>
      </c>
      <c r="AP130" s="54"/>
      <c r="AQ130" s="54"/>
      <c r="AR130" s="54"/>
      <c r="AS130" s="69"/>
      <c r="AT130" s="69"/>
      <c r="AU130" s="65"/>
      <c r="AV130" s="65"/>
      <c r="AW130" s="65"/>
      <c r="AX130" s="65"/>
      <c r="AY130" s="65"/>
      <c r="AZ130" s="65"/>
      <c r="BA130" s="65"/>
    </row>
    <row r="131" spans="1:53" ht="15.75">
      <c r="A131" s="25">
        <v>601180</v>
      </c>
      <c r="B131" s="25">
        <f t="shared" si="56"/>
        <v>625300020</v>
      </c>
      <c r="C131" s="25">
        <v>300020</v>
      </c>
      <c r="D131" s="35" t="s">
        <v>43</v>
      </c>
      <c r="E131" s="36" t="s">
        <v>76</v>
      </c>
      <c r="F131" s="77">
        <f>F23*F77*12/1000</f>
        <v>0</v>
      </c>
      <c r="G131" s="77">
        <f t="shared" ref="G131:J131" si="65">G23*G77*12/1000</f>
        <v>0</v>
      </c>
      <c r="H131" s="77">
        <f t="shared" si="65"/>
        <v>0</v>
      </c>
      <c r="I131" s="77">
        <f t="shared" si="65"/>
        <v>0</v>
      </c>
      <c r="J131" s="77">
        <f t="shared" si="65"/>
        <v>0</v>
      </c>
      <c r="K131" s="77">
        <f t="shared" ref="K131" si="66">K23*K77*12/1000</f>
        <v>0</v>
      </c>
      <c r="L131" s="77">
        <v>0</v>
      </c>
      <c r="M131" s="77">
        <f>M23*M77*3/1000</f>
        <v>0</v>
      </c>
      <c r="N131" s="77">
        <f>N23*N77*3/1000</f>
        <v>0</v>
      </c>
      <c r="O131" s="77">
        <f>O23*O77*3/1000</f>
        <v>0</v>
      </c>
      <c r="P131" s="161">
        <f>P23*P77*3/1000</f>
        <v>0</v>
      </c>
      <c r="AP131" s="54"/>
      <c r="AQ131" s="54"/>
      <c r="AR131" s="54"/>
      <c r="AS131" s="63"/>
      <c r="AT131" s="63"/>
      <c r="AU131" s="65"/>
      <c r="AV131" s="65"/>
      <c r="AW131" s="65"/>
      <c r="AX131" s="65"/>
      <c r="AY131" s="65"/>
      <c r="AZ131" s="65"/>
      <c r="BA131" s="65"/>
    </row>
    <row r="132" spans="1:53" ht="15.75">
      <c r="A132" s="25">
        <v>601190</v>
      </c>
      <c r="B132" s="25">
        <f t="shared" si="56"/>
        <v>625301020</v>
      </c>
      <c r="C132" s="25">
        <v>301020</v>
      </c>
      <c r="D132" s="38" t="s">
        <v>35</v>
      </c>
      <c r="E132" s="31" t="s">
        <v>36</v>
      </c>
      <c r="F132" s="39"/>
      <c r="G132" s="39">
        <f>IF(F131, G131/F131*100, 0)</f>
        <v>0</v>
      </c>
      <c r="H132" s="39">
        <f t="shared" ref="H132:I132" si="67">IF(G131, H131/G131*100, 0)</f>
        <v>0</v>
      </c>
      <c r="I132" s="39">
        <f t="shared" si="67"/>
        <v>0</v>
      </c>
      <c r="J132" s="39">
        <f>IF(I131, J131/I131*100, 0)</f>
        <v>0</v>
      </c>
      <c r="K132" s="39">
        <f>IF(I131, K131/I131*100, 0)</f>
        <v>0</v>
      </c>
      <c r="L132" s="39">
        <v>0</v>
      </c>
      <c r="M132" s="151" t="s">
        <v>37</v>
      </c>
      <c r="N132" s="39">
        <f>IF(M131, N131/M131*100, 0)</f>
        <v>0</v>
      </c>
      <c r="O132" s="39">
        <f>IF(M131, O131/M131*100, 0)</f>
        <v>0</v>
      </c>
      <c r="P132" s="155">
        <f>IF(N131, P131/N131*100, 0)</f>
        <v>0</v>
      </c>
      <c r="AP132" s="54"/>
      <c r="AQ132" s="54"/>
      <c r="AR132" s="54"/>
      <c r="AS132" s="69"/>
      <c r="AT132" s="69"/>
      <c r="AU132" s="65"/>
      <c r="AV132" s="65"/>
      <c r="AW132" s="65"/>
      <c r="AX132" s="65"/>
      <c r="AY132" s="65"/>
      <c r="AZ132" s="65"/>
      <c r="BA132" s="65"/>
    </row>
    <row r="133" spans="1:53" ht="15.75">
      <c r="A133" s="25">
        <v>601200</v>
      </c>
      <c r="B133" s="25">
        <f t="shared" si="56"/>
        <v>625300030</v>
      </c>
      <c r="C133" s="25">
        <v>300030</v>
      </c>
      <c r="D133" s="35" t="s">
        <v>44</v>
      </c>
      <c r="E133" s="36" t="s">
        <v>76</v>
      </c>
      <c r="F133" s="77">
        <f>F25*F79*12/1000</f>
        <v>0</v>
      </c>
      <c r="G133" s="77">
        <f t="shared" ref="G133:J133" si="68">G25*G79*12/1000</f>
        <v>0</v>
      </c>
      <c r="H133" s="77">
        <f t="shared" si="68"/>
        <v>0</v>
      </c>
      <c r="I133" s="77">
        <f t="shared" si="68"/>
        <v>0</v>
      </c>
      <c r="J133" s="77">
        <f t="shared" si="68"/>
        <v>0</v>
      </c>
      <c r="K133" s="77">
        <f t="shared" ref="K133" si="69">K25*K79*12/1000</f>
        <v>0</v>
      </c>
      <c r="L133" s="77">
        <v>0</v>
      </c>
      <c r="M133" s="77">
        <f>M25*M79*3/1000</f>
        <v>0</v>
      </c>
      <c r="N133" s="77">
        <f>N25*N79*3/1000</f>
        <v>0</v>
      </c>
      <c r="O133" s="77">
        <f>O25*O79*3/1000</f>
        <v>0</v>
      </c>
      <c r="P133" s="161">
        <f>P25*P79*3/1000</f>
        <v>0</v>
      </c>
      <c r="AP133" s="54"/>
      <c r="AQ133" s="54"/>
      <c r="AR133" s="54"/>
      <c r="AS133" s="63"/>
      <c r="AT133" s="63"/>
      <c r="AU133" s="65"/>
      <c r="AV133" s="65"/>
      <c r="AW133" s="65"/>
      <c r="AX133" s="65"/>
      <c r="AY133" s="65"/>
      <c r="AZ133" s="65"/>
      <c r="BA133" s="65"/>
    </row>
    <row r="134" spans="1:53" ht="15.75">
      <c r="A134" s="25">
        <v>601210</v>
      </c>
      <c r="B134" s="25">
        <f t="shared" si="56"/>
        <v>625301030</v>
      </c>
      <c r="C134" s="25">
        <v>301030</v>
      </c>
      <c r="D134" s="38" t="s">
        <v>35</v>
      </c>
      <c r="E134" s="31" t="s">
        <v>36</v>
      </c>
      <c r="F134" s="39"/>
      <c r="G134" s="39">
        <f>IF(F133, G133/F133*100, 0)</f>
        <v>0</v>
      </c>
      <c r="H134" s="39">
        <f t="shared" ref="H134:I134" si="70">IF(G133, H133/G133*100, 0)</f>
        <v>0</v>
      </c>
      <c r="I134" s="39">
        <f t="shared" si="70"/>
        <v>0</v>
      </c>
      <c r="J134" s="39">
        <f>IF(I133, J133/I133*100, 0)</f>
        <v>0</v>
      </c>
      <c r="K134" s="39">
        <f>IF(I133, K133/I133*100, 0)</f>
        <v>0</v>
      </c>
      <c r="L134" s="39">
        <v>0</v>
      </c>
      <c r="M134" s="151" t="s">
        <v>37</v>
      </c>
      <c r="N134" s="39">
        <f>IF(M133, N133/M133*100, 0)</f>
        <v>0</v>
      </c>
      <c r="O134" s="39">
        <f>IF(M133, O133/M133*100, 0)</f>
        <v>0</v>
      </c>
      <c r="P134" s="155">
        <f>IF(N133, P133/N133*100, 0)</f>
        <v>0</v>
      </c>
      <c r="AP134" s="54"/>
      <c r="AQ134" s="54"/>
      <c r="AR134" s="54"/>
      <c r="AS134" s="69"/>
      <c r="AT134" s="69"/>
      <c r="AU134" s="65"/>
      <c r="AV134" s="65"/>
      <c r="AW134" s="65"/>
      <c r="AX134" s="65"/>
      <c r="AY134" s="65"/>
      <c r="AZ134" s="65"/>
      <c r="BA134" s="65"/>
    </row>
    <row r="135" spans="1:53" ht="31.5">
      <c r="A135" s="25">
        <v>601220</v>
      </c>
      <c r="B135" s="25">
        <f t="shared" si="56"/>
        <v>625300040</v>
      </c>
      <c r="C135" s="25">
        <v>300040</v>
      </c>
      <c r="D135" s="35" t="s">
        <v>45</v>
      </c>
      <c r="E135" s="36" t="s">
        <v>76</v>
      </c>
      <c r="F135" s="77">
        <f>F27*F81*12/1000</f>
        <v>409.50719999999995</v>
      </c>
      <c r="G135" s="77">
        <f t="shared" ref="G135:J135" si="71">G27*G81*12/1000</f>
        <v>433.47839999999997</v>
      </c>
      <c r="H135" s="77">
        <f t="shared" si="71"/>
        <v>445.50719999999995</v>
      </c>
      <c r="I135" s="77">
        <f t="shared" si="71"/>
        <v>457.49519999999995</v>
      </c>
      <c r="J135" s="77">
        <f t="shared" si="71"/>
        <v>467.95560000000006</v>
      </c>
      <c r="K135" s="77">
        <v>493.2</v>
      </c>
      <c r="L135" s="77">
        <v>496.5</v>
      </c>
      <c r="M135" s="77">
        <f>M27*M81*3/1000</f>
        <v>104.3436</v>
      </c>
      <c r="N135" s="77">
        <f>N27*N81*3/1000</f>
        <v>105.37890000000002</v>
      </c>
      <c r="O135" s="77">
        <f>O27*O81*3/1000</f>
        <v>107.50290000000001</v>
      </c>
      <c r="P135" s="161">
        <v>107.23</v>
      </c>
      <c r="AP135" s="54"/>
      <c r="AQ135" s="54"/>
      <c r="AR135" s="54"/>
      <c r="AS135" s="63"/>
      <c r="AT135" s="63"/>
      <c r="AU135" s="65"/>
      <c r="AV135" s="65"/>
      <c r="AW135" s="65"/>
      <c r="AX135" s="65"/>
      <c r="AY135" s="65"/>
      <c r="AZ135" s="65"/>
      <c r="BA135" s="65"/>
    </row>
    <row r="136" spans="1:53" ht="15.75">
      <c r="A136" s="25">
        <v>601230</v>
      </c>
      <c r="B136" s="25">
        <f t="shared" si="56"/>
        <v>625301040</v>
      </c>
      <c r="C136" s="25">
        <v>301040</v>
      </c>
      <c r="D136" s="38" t="s">
        <v>35</v>
      </c>
      <c r="E136" s="31" t="s">
        <v>36</v>
      </c>
      <c r="F136" s="39"/>
      <c r="G136" s="39">
        <f>IF(F135, G135/F135*100, 0)</f>
        <v>105.85366997210306</v>
      </c>
      <c r="H136" s="39">
        <f t="shared" ref="H136:I136" si="72">IF(G135, H135/G135*100, 0)</f>
        <v>102.77494795588431</v>
      </c>
      <c r="I136" s="39">
        <f t="shared" si="72"/>
        <v>102.69086560217208</v>
      </c>
      <c r="J136" s="39">
        <f>IF(I135, J135/I135*100, 0)</f>
        <v>102.28645021849412</v>
      </c>
      <c r="K136" s="39">
        <v>103.2</v>
      </c>
      <c r="L136" s="39">
        <v>102.3</v>
      </c>
      <c r="M136" s="151" t="s">
        <v>37</v>
      </c>
      <c r="N136" s="39">
        <f>IF(M135, N135/M135*100, 0)</f>
        <v>100.99220268420872</v>
      </c>
      <c r="O136" s="39">
        <f>IF(M135, O135/M135*100, 0)</f>
        <v>103.0277851252976</v>
      </c>
      <c r="P136" s="155">
        <f>IF(N135, P135/N135*100, 0)</f>
        <v>101.75661351560889</v>
      </c>
      <c r="AP136" s="54"/>
      <c r="AQ136" s="54"/>
      <c r="AR136" s="54"/>
      <c r="AS136" s="69"/>
      <c r="AT136" s="69"/>
      <c r="AU136" s="65"/>
      <c r="AV136" s="65"/>
      <c r="AW136" s="65"/>
      <c r="AX136" s="65"/>
      <c r="AY136" s="65"/>
      <c r="AZ136" s="65"/>
      <c r="BA136" s="65"/>
    </row>
    <row r="137" spans="1:53" ht="47.25">
      <c r="A137" s="25">
        <v>601240</v>
      </c>
      <c r="B137" s="25">
        <f t="shared" si="56"/>
        <v>625300050</v>
      </c>
      <c r="C137" s="25">
        <v>300050</v>
      </c>
      <c r="D137" s="35" t="s">
        <v>46</v>
      </c>
      <c r="E137" s="36" t="s">
        <v>76</v>
      </c>
      <c r="F137" s="77">
        <f>F29*F83*12/1000</f>
        <v>0</v>
      </c>
      <c r="G137" s="77">
        <f t="shared" ref="G137:J137" si="73">G29*G83*12/1000</f>
        <v>0</v>
      </c>
      <c r="H137" s="77">
        <f t="shared" si="73"/>
        <v>0</v>
      </c>
      <c r="I137" s="77">
        <f t="shared" si="73"/>
        <v>0</v>
      </c>
      <c r="J137" s="77">
        <f t="shared" si="73"/>
        <v>0</v>
      </c>
      <c r="K137" s="77">
        <f t="shared" ref="K137" si="74">K29*K83*12/1000</f>
        <v>0</v>
      </c>
      <c r="L137" s="77">
        <v>0</v>
      </c>
      <c r="M137" s="77">
        <f>M29*M83*3/1000</f>
        <v>0</v>
      </c>
      <c r="N137" s="77">
        <f>N29*N83*3/1000</f>
        <v>0</v>
      </c>
      <c r="O137" s="77">
        <f>O29*O83*3/1000</f>
        <v>0</v>
      </c>
      <c r="P137" s="161">
        <f>P29*P83*3/1000</f>
        <v>0</v>
      </c>
      <c r="AP137" s="54"/>
      <c r="AQ137" s="54"/>
      <c r="AR137" s="54"/>
      <c r="AS137" s="63"/>
      <c r="AT137" s="63"/>
      <c r="AU137" s="65"/>
      <c r="AV137" s="65"/>
      <c r="AW137" s="65"/>
      <c r="AX137" s="65"/>
      <c r="AY137" s="65"/>
      <c r="AZ137" s="65"/>
      <c r="BA137" s="65"/>
    </row>
    <row r="138" spans="1:53" ht="15.75">
      <c r="A138" s="25">
        <v>601250</v>
      </c>
      <c r="B138" s="25">
        <f t="shared" si="56"/>
        <v>625301050</v>
      </c>
      <c r="C138" s="25">
        <v>301050</v>
      </c>
      <c r="D138" s="38" t="s">
        <v>35</v>
      </c>
      <c r="E138" s="31" t="s">
        <v>36</v>
      </c>
      <c r="F138" s="39"/>
      <c r="G138" s="39">
        <f>IF(F137, G137/F137*100, 0)</f>
        <v>0</v>
      </c>
      <c r="H138" s="39">
        <f t="shared" ref="H138:I138" si="75">IF(G137, H137/G137*100, 0)</f>
        <v>0</v>
      </c>
      <c r="I138" s="39">
        <f t="shared" si="75"/>
        <v>0</v>
      </c>
      <c r="J138" s="39">
        <f>IF(I137, J137/I137*100, 0)</f>
        <v>0</v>
      </c>
      <c r="K138" s="39">
        <f>IF(I137, K137/I137*100, 0)</f>
        <v>0</v>
      </c>
      <c r="L138" s="39">
        <v>0</v>
      </c>
      <c r="M138" s="151" t="s">
        <v>37</v>
      </c>
      <c r="N138" s="39">
        <f>IF(M137, N137/M137*100, 0)</f>
        <v>0</v>
      </c>
      <c r="O138" s="39">
        <f>IF(M137, O137/M137*100, 0)</f>
        <v>0</v>
      </c>
      <c r="P138" s="155">
        <f>IF(N137, P137/N137*100, 0)</f>
        <v>0</v>
      </c>
      <c r="AP138" s="54"/>
      <c r="AQ138" s="54"/>
      <c r="AR138" s="54"/>
      <c r="AS138" s="69"/>
      <c r="AT138" s="69"/>
      <c r="AU138" s="65"/>
      <c r="AV138" s="65"/>
      <c r="AW138" s="65"/>
      <c r="AX138" s="65"/>
      <c r="AY138" s="65"/>
      <c r="AZ138" s="65"/>
      <c r="BA138" s="65"/>
    </row>
    <row r="139" spans="1:53" ht="15.75">
      <c r="A139" s="25">
        <v>601260</v>
      </c>
      <c r="B139" s="25">
        <f t="shared" si="56"/>
        <v>625300060</v>
      </c>
      <c r="C139" s="25">
        <v>300060</v>
      </c>
      <c r="D139" s="35" t="s">
        <v>47</v>
      </c>
      <c r="E139" s="36" t="s">
        <v>76</v>
      </c>
      <c r="F139" s="77">
        <f>F31*F85*12/1000</f>
        <v>0</v>
      </c>
      <c r="G139" s="77">
        <f t="shared" ref="G139:J139" si="76">G31*G85*12/1000</f>
        <v>0</v>
      </c>
      <c r="H139" s="77">
        <f t="shared" si="76"/>
        <v>0</v>
      </c>
      <c r="I139" s="77">
        <f t="shared" si="76"/>
        <v>0</v>
      </c>
      <c r="J139" s="77">
        <f t="shared" si="76"/>
        <v>0</v>
      </c>
      <c r="K139" s="77">
        <f t="shared" ref="K139" si="77">K31*K85*12/1000</f>
        <v>0</v>
      </c>
      <c r="L139" s="77">
        <v>0</v>
      </c>
      <c r="M139" s="77">
        <f>M31*M85*3/1000</f>
        <v>0</v>
      </c>
      <c r="N139" s="77">
        <f>N31*N85*3/1000</f>
        <v>0</v>
      </c>
      <c r="O139" s="77">
        <f>O31*O85*3/1000</f>
        <v>0</v>
      </c>
      <c r="P139" s="161">
        <f>P31*P85*3/1000</f>
        <v>0</v>
      </c>
      <c r="AP139" s="54"/>
      <c r="AQ139" s="54"/>
      <c r="AR139" s="54"/>
      <c r="AS139" s="63"/>
      <c r="AT139" s="63"/>
      <c r="AU139" s="65"/>
      <c r="AV139" s="65"/>
      <c r="AW139" s="65"/>
      <c r="AX139" s="65"/>
      <c r="AY139" s="65"/>
      <c r="AZ139" s="65"/>
      <c r="BA139" s="65"/>
    </row>
    <row r="140" spans="1:53" ht="15.75">
      <c r="A140" s="25">
        <v>601270</v>
      </c>
      <c r="B140" s="25">
        <f t="shared" si="56"/>
        <v>625301060</v>
      </c>
      <c r="C140" s="25">
        <v>301060</v>
      </c>
      <c r="D140" s="38" t="s">
        <v>35</v>
      </c>
      <c r="E140" s="31" t="s">
        <v>36</v>
      </c>
      <c r="F140" s="39"/>
      <c r="G140" s="39">
        <f>IF(F139, G139/F139*100, 0)</f>
        <v>0</v>
      </c>
      <c r="H140" s="39">
        <f t="shared" ref="H140:I140" si="78">IF(G139, H139/G139*100, 0)</f>
        <v>0</v>
      </c>
      <c r="I140" s="39">
        <f t="shared" si="78"/>
        <v>0</v>
      </c>
      <c r="J140" s="39">
        <f>IF(I139, J139/I139*100, 0)</f>
        <v>0</v>
      </c>
      <c r="K140" s="39">
        <f>IF(I139, K139/I139*100, 0)</f>
        <v>0</v>
      </c>
      <c r="L140" s="39">
        <v>0</v>
      </c>
      <c r="M140" s="151" t="s">
        <v>37</v>
      </c>
      <c r="N140" s="39">
        <f>IF(M139, N139/M139*100, 0)</f>
        <v>0</v>
      </c>
      <c r="O140" s="39">
        <f>IF(M139, O139/M139*100, 0)</f>
        <v>0</v>
      </c>
      <c r="P140" s="155">
        <f>IF(N139, P139/N139*100, 0)</f>
        <v>0</v>
      </c>
      <c r="AP140" s="54"/>
      <c r="AQ140" s="54"/>
      <c r="AR140" s="54"/>
      <c r="AS140" s="69"/>
      <c r="AT140" s="69"/>
      <c r="AU140" s="65"/>
      <c r="AV140" s="65"/>
      <c r="AW140" s="65"/>
      <c r="AX140" s="65"/>
      <c r="AY140" s="65"/>
      <c r="AZ140" s="65"/>
      <c r="BA140" s="65"/>
    </row>
    <row r="141" spans="1:53" ht="31.5">
      <c r="A141" s="25">
        <v>601280</v>
      </c>
      <c r="B141" s="25">
        <f t="shared" si="56"/>
        <v>625300070</v>
      </c>
      <c r="C141" s="25">
        <v>300070</v>
      </c>
      <c r="D141" s="35" t="s">
        <v>48</v>
      </c>
      <c r="E141" s="36" t="s">
        <v>76</v>
      </c>
      <c r="F141" s="77">
        <f>F33*F87*12/1000</f>
        <v>0</v>
      </c>
      <c r="G141" s="77">
        <f t="shared" ref="G141:J141" si="79">G33*G87*12/1000</f>
        <v>0</v>
      </c>
      <c r="H141" s="77">
        <f t="shared" si="79"/>
        <v>0</v>
      </c>
      <c r="I141" s="77">
        <f t="shared" si="79"/>
        <v>0</v>
      </c>
      <c r="J141" s="77">
        <f t="shared" si="79"/>
        <v>0</v>
      </c>
      <c r="K141" s="77">
        <f t="shared" ref="K141" si="80">K33*K87*12/1000</f>
        <v>0</v>
      </c>
      <c r="L141" s="77">
        <v>0</v>
      </c>
      <c r="M141" s="77">
        <f>M33*M87*3/1000</f>
        <v>0</v>
      </c>
      <c r="N141" s="77">
        <f>N33*N87*3/1000</f>
        <v>0</v>
      </c>
      <c r="O141" s="77">
        <f>O33*O87*3/1000</f>
        <v>0</v>
      </c>
      <c r="P141" s="161">
        <f>P33*P87*3/1000</f>
        <v>0</v>
      </c>
      <c r="AP141" s="54"/>
      <c r="AQ141" s="54"/>
      <c r="AR141" s="54"/>
      <c r="AS141" s="63"/>
      <c r="AT141" s="63"/>
      <c r="AU141" s="65"/>
      <c r="AV141" s="65"/>
      <c r="AW141" s="65"/>
      <c r="AX141" s="65"/>
      <c r="AY141" s="65"/>
      <c r="AZ141" s="65"/>
      <c r="BA141" s="65"/>
    </row>
    <row r="142" spans="1:53" ht="15.75">
      <c r="A142" s="25">
        <v>601290</v>
      </c>
      <c r="B142" s="25">
        <f t="shared" si="56"/>
        <v>625301070</v>
      </c>
      <c r="C142" s="25">
        <v>301070</v>
      </c>
      <c r="D142" s="79" t="s">
        <v>35</v>
      </c>
      <c r="E142" s="31" t="s">
        <v>36</v>
      </c>
      <c r="F142" s="39"/>
      <c r="G142" s="39">
        <f>IF(F141, G141/F141*100, 0)</f>
        <v>0</v>
      </c>
      <c r="H142" s="39">
        <f t="shared" ref="H142:I142" si="81">IF(G141, H141/G141*100, 0)</f>
        <v>0</v>
      </c>
      <c r="I142" s="39">
        <f t="shared" si="81"/>
        <v>0</v>
      </c>
      <c r="J142" s="39">
        <f>IF(I141, J141/I141*100, 0)</f>
        <v>0</v>
      </c>
      <c r="K142" s="39">
        <f>IF(I141, K141/I141*100, 0)</f>
        <v>0</v>
      </c>
      <c r="L142" s="39">
        <v>0</v>
      </c>
      <c r="M142" s="151" t="s">
        <v>37</v>
      </c>
      <c r="N142" s="39">
        <f>IF(M141, N141/M141*100, 0)</f>
        <v>0</v>
      </c>
      <c r="O142" s="39">
        <f>IF(M141, O141/M141*100, 0)</f>
        <v>0</v>
      </c>
      <c r="P142" s="155">
        <f>IF(N141, P141/N141*100, 0)</f>
        <v>0</v>
      </c>
      <c r="AP142" s="54"/>
      <c r="AQ142" s="54"/>
      <c r="AR142" s="54"/>
      <c r="AS142" s="69"/>
      <c r="AT142" s="69"/>
      <c r="AU142" s="65"/>
      <c r="AV142" s="65"/>
      <c r="AW142" s="65"/>
      <c r="AX142" s="65"/>
      <c r="AY142" s="65"/>
      <c r="AZ142" s="65"/>
      <c r="BA142" s="65"/>
    </row>
    <row r="143" spans="1:53" ht="15.75">
      <c r="A143" s="25">
        <v>601300</v>
      </c>
      <c r="B143" s="25"/>
      <c r="C143" s="25"/>
      <c r="D143" s="42" t="s">
        <v>50</v>
      </c>
      <c r="E143" s="27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159"/>
      <c r="AP143" s="54"/>
      <c r="AQ143" s="54"/>
      <c r="AR143" s="54"/>
      <c r="AS143" s="63"/>
      <c r="AT143" s="63"/>
      <c r="AU143" s="65"/>
      <c r="AV143" s="65"/>
      <c r="AW143" s="65"/>
      <c r="AX143" s="65"/>
      <c r="AY143" s="65"/>
      <c r="AZ143" s="65"/>
      <c r="BA143" s="65"/>
    </row>
    <row r="144" spans="1:53" ht="47.25">
      <c r="A144" s="25">
        <v>601310</v>
      </c>
      <c r="B144" s="25">
        <f t="shared" ref="B144:B175" si="82">VALUE(CONCATENATE($A$2, $C$4, C144))</f>
        <v>625300071</v>
      </c>
      <c r="C144" s="25">
        <v>300071</v>
      </c>
      <c r="D144" s="40" t="s">
        <v>51</v>
      </c>
      <c r="E144" s="36" t="s">
        <v>76</v>
      </c>
      <c r="F144" s="77">
        <f>F36*F90*12/1000</f>
        <v>0</v>
      </c>
      <c r="G144" s="77">
        <f t="shared" ref="G144:J144" si="83">G36*G90*12/1000</f>
        <v>0</v>
      </c>
      <c r="H144" s="77">
        <f t="shared" si="83"/>
        <v>0</v>
      </c>
      <c r="I144" s="77">
        <f t="shared" si="83"/>
        <v>0</v>
      </c>
      <c r="J144" s="77">
        <f t="shared" si="83"/>
        <v>0</v>
      </c>
      <c r="K144" s="77">
        <f t="shared" ref="K144" si="84">K36*K90*12/1000</f>
        <v>0</v>
      </c>
      <c r="L144" s="77">
        <v>0</v>
      </c>
      <c r="M144" s="77">
        <f>M36*M90*3/1000</f>
        <v>0</v>
      </c>
      <c r="N144" s="77">
        <f>N36*N90*3/1000</f>
        <v>0</v>
      </c>
      <c r="O144" s="77">
        <f>O36*O90*3/1000</f>
        <v>0</v>
      </c>
      <c r="P144" s="161">
        <f>P36*P90*3/1000</f>
        <v>0</v>
      </c>
      <c r="AP144" s="54"/>
      <c r="AQ144" s="54"/>
      <c r="AR144" s="54"/>
      <c r="AS144" s="69"/>
      <c r="AT144" s="69"/>
      <c r="AU144" s="65"/>
      <c r="AV144" s="65"/>
      <c r="AW144" s="65"/>
      <c r="AX144" s="65"/>
      <c r="AY144" s="65"/>
      <c r="AZ144" s="65"/>
      <c r="BA144" s="65"/>
    </row>
    <row r="145" spans="1:53" ht="15.75">
      <c r="A145" s="25">
        <v>601320</v>
      </c>
      <c r="B145" s="25">
        <f t="shared" si="82"/>
        <v>625301071</v>
      </c>
      <c r="C145" s="25">
        <v>301071</v>
      </c>
      <c r="D145" s="38" t="s">
        <v>35</v>
      </c>
      <c r="E145" s="31" t="s">
        <v>36</v>
      </c>
      <c r="F145" s="39"/>
      <c r="G145" s="39">
        <f>IF(F144, G144/F144*100, 0)</f>
        <v>0</v>
      </c>
      <c r="H145" s="39">
        <f t="shared" ref="H145:I145" si="85">IF(G144, H144/G144*100, 0)</f>
        <v>0</v>
      </c>
      <c r="I145" s="39">
        <f t="shared" si="85"/>
        <v>0</v>
      </c>
      <c r="J145" s="39">
        <f>IF(I144, J144/I144*100, 0)</f>
        <v>0</v>
      </c>
      <c r="K145" s="39">
        <f>IF(I144, K144/I144*100, 0)</f>
        <v>0</v>
      </c>
      <c r="L145" s="39">
        <v>0</v>
      </c>
      <c r="M145" s="151" t="s">
        <v>37</v>
      </c>
      <c r="N145" s="39">
        <f>IF(M144, N144/M144*100, 0)</f>
        <v>0</v>
      </c>
      <c r="O145" s="39">
        <f>IF(M144, O144/M144*100, 0)</f>
        <v>0</v>
      </c>
      <c r="P145" s="155">
        <f>IF(N144, P144/N144*100, 0)</f>
        <v>0</v>
      </c>
      <c r="AP145" s="54"/>
      <c r="AQ145" s="54"/>
      <c r="AR145" s="54"/>
      <c r="AS145" s="74"/>
      <c r="AT145" s="74"/>
      <c r="AU145" s="65"/>
      <c r="AV145" s="65"/>
      <c r="AW145" s="65"/>
      <c r="AX145" s="65"/>
      <c r="AY145" s="65"/>
      <c r="AZ145" s="65"/>
      <c r="BA145" s="65"/>
    </row>
    <row r="146" spans="1:53" ht="47.25">
      <c r="A146" s="25">
        <v>601330</v>
      </c>
      <c r="B146" s="25">
        <f t="shared" si="82"/>
        <v>625300072</v>
      </c>
      <c r="C146" s="25">
        <v>300072</v>
      </c>
      <c r="D146" s="40" t="s">
        <v>52</v>
      </c>
      <c r="E146" s="36" t="s">
        <v>76</v>
      </c>
      <c r="F146" s="77">
        <f>F38*F92*12/1000</f>
        <v>0</v>
      </c>
      <c r="G146" s="77">
        <f t="shared" ref="G146:J146" si="86">G38*G92*12/1000</f>
        <v>0</v>
      </c>
      <c r="H146" s="77">
        <f t="shared" si="86"/>
        <v>0</v>
      </c>
      <c r="I146" s="77">
        <f t="shared" si="86"/>
        <v>0</v>
      </c>
      <c r="J146" s="77">
        <f t="shared" si="86"/>
        <v>0</v>
      </c>
      <c r="K146" s="77">
        <f t="shared" ref="K146" si="87">K38*K92*12/1000</f>
        <v>0</v>
      </c>
      <c r="L146" s="77">
        <v>0</v>
      </c>
      <c r="M146" s="77">
        <f>M38*M92*3/1000</f>
        <v>0</v>
      </c>
      <c r="N146" s="77">
        <f>N38*N92*3/1000</f>
        <v>0</v>
      </c>
      <c r="O146" s="77">
        <f>O38*O92*3/1000</f>
        <v>0</v>
      </c>
      <c r="P146" s="161">
        <f>P38*P92*3/1000</f>
        <v>0</v>
      </c>
      <c r="AP146" s="54"/>
      <c r="AQ146" s="54"/>
      <c r="AR146" s="54"/>
      <c r="AS146" s="69"/>
      <c r="AT146" s="69"/>
      <c r="AU146" s="65"/>
      <c r="AV146" s="65"/>
      <c r="AW146" s="65"/>
      <c r="AX146" s="65"/>
      <c r="AY146" s="65"/>
      <c r="AZ146" s="65"/>
      <c r="BA146" s="65"/>
    </row>
    <row r="147" spans="1:53" ht="15.75" customHeight="1">
      <c r="A147" s="25">
        <v>601340</v>
      </c>
      <c r="B147" s="25">
        <f t="shared" si="82"/>
        <v>625301072</v>
      </c>
      <c r="C147" s="25">
        <v>301072</v>
      </c>
      <c r="D147" s="38" t="s">
        <v>35</v>
      </c>
      <c r="E147" s="31" t="s">
        <v>36</v>
      </c>
      <c r="F147" s="39"/>
      <c r="G147" s="39">
        <f>IF(F146, G146/F146*100, 0)</f>
        <v>0</v>
      </c>
      <c r="H147" s="39">
        <f t="shared" ref="H147:I147" si="88">IF(G146, H146/G146*100, 0)</f>
        <v>0</v>
      </c>
      <c r="I147" s="39">
        <f t="shared" si="88"/>
        <v>0</v>
      </c>
      <c r="J147" s="39">
        <f>IF(I146, J146/I146*100, 0)</f>
        <v>0</v>
      </c>
      <c r="K147" s="39">
        <f>IF(I146, K146/I146*100, 0)</f>
        <v>0</v>
      </c>
      <c r="L147" s="39">
        <v>0</v>
      </c>
      <c r="M147" s="151" t="s">
        <v>37</v>
      </c>
      <c r="N147" s="39">
        <f>IF(M146, N146/M146*100, 0)</f>
        <v>0</v>
      </c>
      <c r="O147" s="39">
        <f>IF(M146, O146/M146*100, 0)</f>
        <v>0</v>
      </c>
      <c r="P147" s="155">
        <f>IF(N146, P146/N146*100, 0)</f>
        <v>0</v>
      </c>
    </row>
    <row r="148" spans="1:53" ht="15.75" customHeight="1">
      <c r="A148" s="25">
        <v>601350</v>
      </c>
      <c r="B148" s="25">
        <f t="shared" si="82"/>
        <v>625300080</v>
      </c>
      <c r="C148" s="25">
        <v>300080</v>
      </c>
      <c r="D148" s="35" t="s">
        <v>53</v>
      </c>
      <c r="E148" s="36" t="s">
        <v>76</v>
      </c>
      <c r="F148" s="77">
        <f>F40*F94*12/1000</f>
        <v>0</v>
      </c>
      <c r="G148" s="77">
        <f t="shared" ref="G148:J148" si="89">G40*G94*12/1000</f>
        <v>0</v>
      </c>
      <c r="H148" s="77">
        <f t="shared" si="89"/>
        <v>0</v>
      </c>
      <c r="I148" s="77">
        <f t="shared" si="89"/>
        <v>0</v>
      </c>
      <c r="J148" s="77">
        <f t="shared" si="89"/>
        <v>0</v>
      </c>
      <c r="K148" s="77">
        <f t="shared" ref="K148" si="90">K40*K94*12/1000</f>
        <v>0</v>
      </c>
      <c r="L148" s="77">
        <v>0</v>
      </c>
      <c r="M148" s="77">
        <f>M40*M94*3/1000</f>
        <v>0</v>
      </c>
      <c r="N148" s="77">
        <f>N40*N94*3/1000</f>
        <v>0</v>
      </c>
      <c r="O148" s="77">
        <f>O40*O94*3/1000</f>
        <v>0</v>
      </c>
      <c r="P148" s="161">
        <f>P40*P94*3/1000</f>
        <v>0</v>
      </c>
    </row>
    <row r="149" spans="1:53" ht="15.75" customHeight="1">
      <c r="A149" s="25">
        <v>601360</v>
      </c>
      <c r="B149" s="25">
        <f t="shared" si="82"/>
        <v>625301080</v>
      </c>
      <c r="C149" s="25">
        <v>301080</v>
      </c>
      <c r="D149" s="38" t="s">
        <v>35</v>
      </c>
      <c r="E149" s="31" t="s">
        <v>36</v>
      </c>
      <c r="F149" s="39"/>
      <c r="G149" s="39">
        <f>IF(F148, G148/F148*100, 0)</f>
        <v>0</v>
      </c>
      <c r="H149" s="39">
        <f t="shared" ref="H149:I149" si="91">IF(G148, H148/G148*100, 0)</f>
        <v>0</v>
      </c>
      <c r="I149" s="39">
        <f t="shared" si="91"/>
        <v>0</v>
      </c>
      <c r="J149" s="39">
        <f>IF(I148, J148/I148*100, 0)</f>
        <v>0</v>
      </c>
      <c r="K149" s="39">
        <f>IF(I148, K148/I148*100, 0)</f>
        <v>0</v>
      </c>
      <c r="L149" s="39">
        <v>0</v>
      </c>
      <c r="M149" s="151" t="s">
        <v>37</v>
      </c>
      <c r="N149" s="39">
        <f>IF(M148, N148/M148*100, 0)</f>
        <v>0</v>
      </c>
      <c r="O149" s="39">
        <f>IF(M148, O148/M148*100, 0)</f>
        <v>0</v>
      </c>
      <c r="P149" s="155">
        <f>IF(N148, P148/N148*100, 0)</f>
        <v>0</v>
      </c>
    </row>
    <row r="150" spans="1:53" ht="15.75" customHeight="1">
      <c r="A150" s="25">
        <v>601370</v>
      </c>
      <c r="B150" s="25">
        <f t="shared" si="82"/>
        <v>625300090</v>
      </c>
      <c r="C150" s="25">
        <v>300090</v>
      </c>
      <c r="D150" s="35" t="s">
        <v>54</v>
      </c>
      <c r="E150" s="36" t="s">
        <v>76</v>
      </c>
      <c r="F150" s="77">
        <f>F42*F96*12/1000</f>
        <v>0</v>
      </c>
      <c r="G150" s="77">
        <f t="shared" ref="G150:J150" si="92">G42*G96*12/1000</f>
        <v>0</v>
      </c>
      <c r="H150" s="77">
        <f t="shared" si="92"/>
        <v>0</v>
      </c>
      <c r="I150" s="77">
        <f t="shared" si="92"/>
        <v>0</v>
      </c>
      <c r="J150" s="77">
        <f t="shared" si="92"/>
        <v>0</v>
      </c>
      <c r="K150" s="77">
        <f t="shared" ref="K150" si="93">K42*K96*12/1000</f>
        <v>0</v>
      </c>
      <c r="L150" s="77">
        <v>0</v>
      </c>
      <c r="M150" s="77">
        <f>M42*M96*3/1000</f>
        <v>0</v>
      </c>
      <c r="N150" s="77">
        <f>N42*N96*3/1000</f>
        <v>0</v>
      </c>
      <c r="O150" s="77">
        <f>O42*O96*3/1000</f>
        <v>0</v>
      </c>
      <c r="P150" s="161">
        <f>P42*P96*3/1000</f>
        <v>0</v>
      </c>
    </row>
    <row r="151" spans="1:53" ht="15.75">
      <c r="A151" s="25">
        <v>601380</v>
      </c>
      <c r="B151" s="25">
        <f t="shared" si="82"/>
        <v>625301090</v>
      </c>
      <c r="C151" s="25">
        <v>301090</v>
      </c>
      <c r="D151" s="38" t="s">
        <v>35</v>
      </c>
      <c r="E151" s="31" t="s">
        <v>36</v>
      </c>
      <c r="F151" s="39"/>
      <c r="G151" s="39">
        <f>IF(F150, G150/F150*100, 0)</f>
        <v>0</v>
      </c>
      <c r="H151" s="39">
        <f t="shared" ref="H151:I151" si="94">IF(G150, H150/G150*100, 0)</f>
        <v>0</v>
      </c>
      <c r="I151" s="39">
        <f t="shared" si="94"/>
        <v>0</v>
      </c>
      <c r="J151" s="39">
        <f>IF(I150, J150/I150*100, 0)</f>
        <v>0</v>
      </c>
      <c r="K151" s="39">
        <f>IF(I150, K150/I150*100, 0)</f>
        <v>0</v>
      </c>
      <c r="L151" s="39">
        <v>0</v>
      </c>
      <c r="M151" s="151" t="s">
        <v>37</v>
      </c>
      <c r="N151" s="39">
        <f>IF(M150, N150/M150*100, 0)</f>
        <v>0</v>
      </c>
      <c r="O151" s="39">
        <f>IF(M150, O150/M150*100, 0)</f>
        <v>0</v>
      </c>
      <c r="P151" s="155">
        <f>IF(N150, P150/N150*100, 0)</f>
        <v>0</v>
      </c>
    </row>
    <row r="152" spans="1:53" ht="15.75">
      <c r="A152" s="25">
        <v>601390</v>
      </c>
      <c r="B152" s="25">
        <f t="shared" si="82"/>
        <v>625300100</v>
      </c>
      <c r="C152" s="25">
        <v>300100</v>
      </c>
      <c r="D152" s="35" t="s">
        <v>55</v>
      </c>
      <c r="E152" s="36" t="s">
        <v>76</v>
      </c>
      <c r="F152" s="77">
        <f>F44*F98*12/1000</f>
        <v>0</v>
      </c>
      <c r="G152" s="77">
        <f t="shared" ref="G152:J152" si="95">G44*G98*12/1000</f>
        <v>0</v>
      </c>
      <c r="H152" s="77">
        <f t="shared" si="95"/>
        <v>0</v>
      </c>
      <c r="I152" s="77">
        <f t="shared" si="95"/>
        <v>0</v>
      </c>
      <c r="J152" s="77">
        <f t="shared" si="95"/>
        <v>0</v>
      </c>
      <c r="K152" s="77">
        <f t="shared" ref="K152" si="96">K44*K98*12/1000</f>
        <v>0</v>
      </c>
      <c r="L152" s="77">
        <v>0</v>
      </c>
      <c r="M152" s="77">
        <f>M44*M98*3/1000</f>
        <v>0</v>
      </c>
      <c r="N152" s="77">
        <f>N44*N98*3/1000</f>
        <v>0</v>
      </c>
      <c r="O152" s="77">
        <f>O44*O98*3/1000</f>
        <v>0</v>
      </c>
      <c r="P152" s="161">
        <f>P44*P98*3/1000</f>
        <v>0</v>
      </c>
    </row>
    <row r="153" spans="1:53" ht="15.75">
      <c r="A153" s="25">
        <v>601400</v>
      </c>
      <c r="B153" s="25">
        <f t="shared" si="82"/>
        <v>625301100</v>
      </c>
      <c r="C153" s="25">
        <v>301100</v>
      </c>
      <c r="D153" s="38" t="s">
        <v>35</v>
      </c>
      <c r="E153" s="31" t="s">
        <v>36</v>
      </c>
      <c r="F153" s="39"/>
      <c r="G153" s="39">
        <f>IF(F152, G152/F152*100, 0)</f>
        <v>0</v>
      </c>
      <c r="H153" s="39">
        <f t="shared" ref="H153:I153" si="97">IF(G152, H152/G152*100, 0)</f>
        <v>0</v>
      </c>
      <c r="I153" s="39">
        <f t="shared" si="97"/>
        <v>0</v>
      </c>
      <c r="J153" s="39">
        <f>IF(I152, J152/I152*100, 0)</f>
        <v>0</v>
      </c>
      <c r="K153" s="39">
        <f>IF(I152, K152/I152*100, 0)</f>
        <v>0</v>
      </c>
      <c r="L153" s="39">
        <v>0</v>
      </c>
      <c r="M153" s="151" t="s">
        <v>37</v>
      </c>
      <c r="N153" s="39">
        <f>IF(M152, N152/M152*100, 0)</f>
        <v>0</v>
      </c>
      <c r="O153" s="39">
        <f>IF(M152, O152/M152*100, 0)</f>
        <v>0</v>
      </c>
      <c r="P153" s="155">
        <f>IF(N152, P152/N152*100, 0)</f>
        <v>0</v>
      </c>
    </row>
    <row r="154" spans="1:53" ht="15.75">
      <c r="A154" s="25">
        <v>601410</v>
      </c>
      <c r="B154" s="25">
        <f t="shared" si="82"/>
        <v>625300110</v>
      </c>
      <c r="C154" s="25">
        <v>300110</v>
      </c>
      <c r="D154" s="35" t="s">
        <v>56</v>
      </c>
      <c r="E154" s="36" t="s">
        <v>76</v>
      </c>
      <c r="F154" s="77">
        <f>F46*F100*12/1000</f>
        <v>0</v>
      </c>
      <c r="G154" s="77">
        <f t="shared" ref="G154:J154" si="98">G46*G100*12/1000</f>
        <v>0</v>
      </c>
      <c r="H154" s="77">
        <f t="shared" si="98"/>
        <v>0</v>
      </c>
      <c r="I154" s="77">
        <f t="shared" si="98"/>
        <v>0</v>
      </c>
      <c r="J154" s="77">
        <f t="shared" si="98"/>
        <v>0</v>
      </c>
      <c r="K154" s="77">
        <f t="shared" ref="K154" si="99">K46*K100*12/1000</f>
        <v>0</v>
      </c>
      <c r="L154" s="77">
        <v>0</v>
      </c>
      <c r="M154" s="77">
        <f>M46*M100*3/1000</f>
        <v>0</v>
      </c>
      <c r="N154" s="77">
        <f>N46*N100*3/1000</f>
        <v>0</v>
      </c>
      <c r="O154" s="77">
        <f>O46*O100*3/1000</f>
        <v>0</v>
      </c>
      <c r="P154" s="161">
        <f>P46*P100*3/1000</f>
        <v>0</v>
      </c>
    </row>
    <row r="155" spans="1:53" ht="15.75">
      <c r="A155" s="25">
        <v>601420</v>
      </c>
      <c r="B155" s="25">
        <f t="shared" si="82"/>
        <v>625301110</v>
      </c>
      <c r="C155" s="25">
        <v>301110</v>
      </c>
      <c r="D155" s="38" t="s">
        <v>35</v>
      </c>
      <c r="E155" s="31" t="s">
        <v>36</v>
      </c>
      <c r="F155" s="39"/>
      <c r="G155" s="39">
        <f>IF(F154, G154/F154*100, 0)</f>
        <v>0</v>
      </c>
      <c r="H155" s="39">
        <f t="shared" ref="H155:I155" si="100">IF(G154, H154/G154*100, 0)</f>
        <v>0</v>
      </c>
      <c r="I155" s="39">
        <f t="shared" si="100"/>
        <v>0</v>
      </c>
      <c r="J155" s="39">
        <f>IF(I154, J154/I154*100, 0)</f>
        <v>0</v>
      </c>
      <c r="K155" s="39">
        <f>IF(I154, K154/I154*100, 0)</f>
        <v>0</v>
      </c>
      <c r="L155" s="39">
        <v>0</v>
      </c>
      <c r="M155" s="151" t="s">
        <v>37</v>
      </c>
      <c r="N155" s="39">
        <f>IF(M154, N154/M154*100, 0)</f>
        <v>0</v>
      </c>
      <c r="O155" s="39">
        <f>IF(M154, O154/M154*100, 0)</f>
        <v>0</v>
      </c>
      <c r="P155" s="155">
        <f>IF(N154, P154/N154*100, 0)</f>
        <v>0</v>
      </c>
    </row>
    <row r="156" spans="1:53" ht="31.5">
      <c r="A156" s="25">
        <v>601430</v>
      </c>
      <c r="B156" s="25">
        <f t="shared" si="82"/>
        <v>625300120</v>
      </c>
      <c r="C156" s="25">
        <v>300120</v>
      </c>
      <c r="D156" s="35" t="s">
        <v>57</v>
      </c>
      <c r="E156" s="36" t="s">
        <v>76</v>
      </c>
      <c r="F156" s="77">
        <f>F48*F102*12/1000</f>
        <v>0</v>
      </c>
      <c r="G156" s="77">
        <f t="shared" ref="G156:J156" si="101">G48*G102*12/1000</f>
        <v>0</v>
      </c>
      <c r="H156" s="77">
        <f t="shared" si="101"/>
        <v>0</v>
      </c>
      <c r="I156" s="77">
        <f t="shared" si="101"/>
        <v>0</v>
      </c>
      <c r="J156" s="77">
        <f t="shared" si="101"/>
        <v>0</v>
      </c>
      <c r="K156" s="77">
        <f t="shared" ref="K156" si="102">K48*K102*12/1000</f>
        <v>0</v>
      </c>
      <c r="L156" s="77">
        <v>0</v>
      </c>
      <c r="M156" s="77">
        <f>M48*M102*3/1000</f>
        <v>0</v>
      </c>
      <c r="N156" s="77">
        <f>N48*N102*3/1000</f>
        <v>0</v>
      </c>
      <c r="O156" s="77">
        <f>O48*O102*3/1000</f>
        <v>0</v>
      </c>
      <c r="P156" s="161">
        <f>P48*P102*3/1000</f>
        <v>0</v>
      </c>
    </row>
    <row r="157" spans="1:53" ht="15.75">
      <c r="A157" s="25">
        <v>601440</v>
      </c>
      <c r="B157" s="25">
        <f t="shared" si="82"/>
        <v>625301120</v>
      </c>
      <c r="C157" s="25">
        <v>301120</v>
      </c>
      <c r="D157" s="78" t="s">
        <v>35</v>
      </c>
      <c r="E157" s="31" t="s">
        <v>36</v>
      </c>
      <c r="F157" s="39"/>
      <c r="G157" s="39">
        <f>IF(F156, G156/F156*100, 0)</f>
        <v>0</v>
      </c>
      <c r="H157" s="39">
        <f t="shared" ref="H157:I157" si="103">IF(G156, H156/G156*100, 0)</f>
        <v>0</v>
      </c>
      <c r="I157" s="39">
        <f t="shared" si="103"/>
        <v>0</v>
      </c>
      <c r="J157" s="39">
        <f>IF(I156, J156/I156*100, 0)</f>
        <v>0</v>
      </c>
      <c r="K157" s="39">
        <f>IF(I156, K156/I156*100, 0)</f>
        <v>0</v>
      </c>
      <c r="L157" s="39">
        <v>0</v>
      </c>
      <c r="M157" s="151" t="s">
        <v>37</v>
      </c>
      <c r="N157" s="39">
        <f>IF(M156, N156/M156*100, 0)</f>
        <v>0</v>
      </c>
      <c r="O157" s="39">
        <f>IF(M156, O156/M156*100, 0)</f>
        <v>0</v>
      </c>
      <c r="P157" s="155">
        <f>IF(N156, P156/N156*100, 0)</f>
        <v>0</v>
      </c>
    </row>
    <row r="158" spans="1:53" ht="31.5">
      <c r="A158" s="25">
        <v>601450</v>
      </c>
      <c r="B158" s="25">
        <f t="shared" si="82"/>
        <v>625300130</v>
      </c>
      <c r="C158" s="25">
        <v>300130</v>
      </c>
      <c r="D158" s="35" t="s">
        <v>58</v>
      </c>
      <c r="E158" s="36" t="s">
        <v>76</v>
      </c>
      <c r="F158" s="77">
        <f>F50*F104*12/1000</f>
        <v>0</v>
      </c>
      <c r="G158" s="77">
        <f t="shared" ref="G158:J158" si="104">G50*G104*12/1000</f>
        <v>0</v>
      </c>
      <c r="H158" s="77">
        <f t="shared" si="104"/>
        <v>0</v>
      </c>
      <c r="I158" s="77">
        <f t="shared" si="104"/>
        <v>0</v>
      </c>
      <c r="J158" s="77">
        <f t="shared" si="104"/>
        <v>0</v>
      </c>
      <c r="K158" s="77">
        <f t="shared" ref="K158" si="105">K50*K104*12/1000</f>
        <v>0</v>
      </c>
      <c r="L158" s="77">
        <v>0</v>
      </c>
      <c r="M158" s="77">
        <f>M50*M104*3/1000</f>
        <v>0</v>
      </c>
      <c r="N158" s="77">
        <f>N50*N104*3/1000</f>
        <v>0</v>
      </c>
      <c r="O158" s="77">
        <f>O50*O104*3/1000</f>
        <v>0</v>
      </c>
      <c r="P158" s="161">
        <f>P50*P104*3/1000</f>
        <v>0</v>
      </c>
    </row>
    <row r="159" spans="1:53" ht="15.75">
      <c r="A159" s="25">
        <v>601460</v>
      </c>
      <c r="B159" s="25">
        <f t="shared" si="82"/>
        <v>625301130</v>
      </c>
      <c r="C159" s="25">
        <v>301130</v>
      </c>
      <c r="D159" s="78" t="s">
        <v>35</v>
      </c>
      <c r="E159" s="31" t="s">
        <v>36</v>
      </c>
      <c r="F159" s="39"/>
      <c r="G159" s="39">
        <f>IF(F158, G158/F158*100, 0)</f>
        <v>0</v>
      </c>
      <c r="H159" s="39">
        <f t="shared" ref="H159:I159" si="106">IF(G158, H158/G158*100, 0)</f>
        <v>0</v>
      </c>
      <c r="I159" s="39">
        <f t="shared" si="106"/>
        <v>0</v>
      </c>
      <c r="J159" s="39">
        <f>IF(I158, J158/I158*100, 0)</f>
        <v>0</v>
      </c>
      <c r="K159" s="39">
        <f>IF(I158, K158/I158*100, 0)</f>
        <v>0</v>
      </c>
      <c r="L159" s="39">
        <v>0</v>
      </c>
      <c r="M159" s="151" t="s">
        <v>37</v>
      </c>
      <c r="N159" s="39">
        <f>IF(M158, N158/M158*100, 0)</f>
        <v>0</v>
      </c>
      <c r="O159" s="39">
        <f>IF(M158, O158/M158*100, 0)</f>
        <v>0</v>
      </c>
      <c r="P159" s="155">
        <f>IF(N158, P158/N158*100, 0)</f>
        <v>0</v>
      </c>
    </row>
    <row r="160" spans="1:53" ht="31.5">
      <c r="A160" s="25">
        <v>601470</v>
      </c>
      <c r="B160" s="25">
        <f t="shared" si="82"/>
        <v>625300140</v>
      </c>
      <c r="C160" s="25">
        <v>300140</v>
      </c>
      <c r="D160" s="35" t="s">
        <v>59</v>
      </c>
      <c r="E160" s="36" t="s">
        <v>76</v>
      </c>
      <c r="F160" s="77">
        <f>F52*F106*12/1000</f>
        <v>0</v>
      </c>
      <c r="G160" s="77">
        <f t="shared" ref="G160:J160" si="107">G52*G106*12/1000</f>
        <v>0</v>
      </c>
      <c r="H160" s="77">
        <f t="shared" si="107"/>
        <v>0</v>
      </c>
      <c r="I160" s="77">
        <f t="shared" si="107"/>
        <v>0</v>
      </c>
      <c r="J160" s="77">
        <f t="shared" si="107"/>
        <v>0</v>
      </c>
      <c r="K160" s="77">
        <f t="shared" ref="K160" si="108">K52*K106*12/1000</f>
        <v>0</v>
      </c>
      <c r="L160" s="77">
        <v>0</v>
      </c>
      <c r="M160" s="77">
        <f>M52*M106*3/1000</f>
        <v>0</v>
      </c>
      <c r="N160" s="77">
        <f>N52*N106*3/1000</f>
        <v>0</v>
      </c>
      <c r="O160" s="77">
        <f>O52*O106*3/1000</f>
        <v>0</v>
      </c>
      <c r="P160" s="161">
        <f>P52*P106*3/1000</f>
        <v>0</v>
      </c>
    </row>
    <row r="161" spans="1:16" ht="15.75">
      <c r="A161" s="25">
        <v>601480</v>
      </c>
      <c r="B161" s="25">
        <f t="shared" si="82"/>
        <v>625301140</v>
      </c>
      <c r="C161" s="25">
        <v>301140</v>
      </c>
      <c r="D161" s="78" t="s">
        <v>35</v>
      </c>
      <c r="E161" s="31" t="s">
        <v>36</v>
      </c>
      <c r="F161" s="39"/>
      <c r="G161" s="39">
        <f>IF(F160, G160/F160*100, 0)</f>
        <v>0</v>
      </c>
      <c r="H161" s="39">
        <f t="shared" ref="H161:I161" si="109">IF(G160, H160/G160*100, 0)</f>
        <v>0</v>
      </c>
      <c r="I161" s="39">
        <f t="shared" si="109"/>
        <v>0</v>
      </c>
      <c r="J161" s="39">
        <f>IF(I160, J160/I160*100, 0)</f>
        <v>0</v>
      </c>
      <c r="K161" s="39">
        <f>IF(I160, K160/I160*100, 0)</f>
        <v>0</v>
      </c>
      <c r="L161" s="39">
        <v>0</v>
      </c>
      <c r="M161" s="151" t="s">
        <v>37</v>
      </c>
      <c r="N161" s="39">
        <f>IF(M160, N160/M160*100, 0)</f>
        <v>0</v>
      </c>
      <c r="O161" s="39">
        <f>IF(M160, O160/M160*100, 0)</f>
        <v>0</v>
      </c>
      <c r="P161" s="155">
        <f>IF(N160, P160/N160*100, 0)</f>
        <v>0</v>
      </c>
    </row>
    <row r="162" spans="1:16" ht="31.5">
      <c r="A162" s="25">
        <v>601490</v>
      </c>
      <c r="B162" s="25">
        <f t="shared" si="82"/>
        <v>625300150</v>
      </c>
      <c r="C162" s="25">
        <v>300150</v>
      </c>
      <c r="D162" s="35" t="s">
        <v>60</v>
      </c>
      <c r="E162" s="36" t="s">
        <v>76</v>
      </c>
      <c r="F162" s="77">
        <f>F54*F108*12/1000</f>
        <v>3660.5088000000001</v>
      </c>
      <c r="G162" s="77">
        <f t="shared" ref="G162:J162" si="110">G54*G108*12/1000</f>
        <v>3851.8655999999996</v>
      </c>
      <c r="H162" s="77">
        <f t="shared" si="110"/>
        <v>3958.6751999999997</v>
      </c>
      <c r="I162" s="77">
        <f t="shared" si="110"/>
        <v>4028.4671999999996</v>
      </c>
      <c r="J162" s="77">
        <f t="shared" si="110"/>
        <v>4047.0048000000002</v>
      </c>
      <c r="K162" s="77">
        <v>4123.6000000000004</v>
      </c>
      <c r="L162" s="77">
        <v>4236.2</v>
      </c>
      <c r="M162" s="77">
        <f>M54*M108*3/1000</f>
        <v>948.27510000000007</v>
      </c>
      <c r="N162" s="77">
        <f>N54*N108*3/1000</f>
        <v>863.1167999999999</v>
      </c>
      <c r="O162" s="77">
        <f>O54*O108*3/1000</f>
        <v>869.64479999999992</v>
      </c>
      <c r="P162" s="161">
        <f>P54*P108*3/1000</f>
        <v>872.86079999999993</v>
      </c>
    </row>
    <row r="163" spans="1:16" ht="15.75">
      <c r="A163" s="25">
        <v>601500</v>
      </c>
      <c r="B163" s="25">
        <f t="shared" si="82"/>
        <v>625301150</v>
      </c>
      <c r="C163" s="25">
        <v>301150</v>
      </c>
      <c r="D163" s="78" t="s">
        <v>35</v>
      </c>
      <c r="E163" s="31" t="s">
        <v>36</v>
      </c>
      <c r="F163" s="39"/>
      <c r="G163" s="39">
        <f>IF(F162, G162/F162*100, 0)</f>
        <v>105.22760114659468</v>
      </c>
      <c r="H163" s="39">
        <f t="shared" ref="H163:I163" si="111">IF(G162, H162/G162*100, 0)</f>
        <v>102.77293164122861</v>
      </c>
      <c r="I163" s="39">
        <f t="shared" si="111"/>
        <v>101.76301405076123</v>
      </c>
      <c r="J163" s="39">
        <f>IF(I162, J162/I162*100, 0)</f>
        <v>100.46016509703742</v>
      </c>
      <c r="K163" s="39">
        <v>101.2</v>
      </c>
      <c r="L163" s="39">
        <v>102.1</v>
      </c>
      <c r="M163" s="151" t="s">
        <v>37</v>
      </c>
      <c r="N163" s="39">
        <f>IF(M162, N162/M162*100, 0)</f>
        <v>91.019662964892774</v>
      </c>
      <c r="O163" s="39">
        <f>IF(M162, O162/M162*100, 0)</f>
        <v>91.708070790849604</v>
      </c>
      <c r="P163" s="155">
        <f>IF(N162, P162/N162*100, 0)</f>
        <v>101.128931796948</v>
      </c>
    </row>
    <row r="164" spans="1:16" ht="15.75">
      <c r="A164" s="25">
        <v>601510</v>
      </c>
      <c r="B164" s="25">
        <f t="shared" si="82"/>
        <v>625300160</v>
      </c>
      <c r="C164" s="25">
        <v>300160</v>
      </c>
      <c r="D164" s="35" t="s">
        <v>61</v>
      </c>
      <c r="E164" s="36" t="s">
        <v>76</v>
      </c>
      <c r="F164" s="77">
        <f>F56*F110*12/1000</f>
        <v>0</v>
      </c>
      <c r="G164" s="77">
        <f t="shared" ref="G164:J164" si="112">G56*G110*12/1000</f>
        <v>0</v>
      </c>
      <c r="H164" s="77">
        <f t="shared" si="112"/>
        <v>0</v>
      </c>
      <c r="I164" s="77">
        <f t="shared" si="112"/>
        <v>0</v>
      </c>
      <c r="J164" s="77">
        <f t="shared" si="112"/>
        <v>0</v>
      </c>
      <c r="K164" s="77">
        <f t="shared" ref="K164" si="113">K56*K110*12/1000</f>
        <v>0</v>
      </c>
      <c r="L164" s="77">
        <v>0</v>
      </c>
      <c r="M164" s="77">
        <f>M56*M110*3/1000</f>
        <v>0</v>
      </c>
      <c r="N164" s="77">
        <f>N56*N110*3/1000</f>
        <v>0</v>
      </c>
      <c r="O164" s="77">
        <f>O56*O110*3/1000</f>
        <v>0</v>
      </c>
      <c r="P164" s="161">
        <f>P56*P110*3/1000</f>
        <v>0</v>
      </c>
    </row>
    <row r="165" spans="1:16" ht="15.75">
      <c r="A165" s="25">
        <v>601520</v>
      </c>
      <c r="B165" s="25">
        <f t="shared" si="82"/>
        <v>625301160</v>
      </c>
      <c r="C165" s="25">
        <v>301160</v>
      </c>
      <c r="D165" s="78" t="s">
        <v>35</v>
      </c>
      <c r="E165" s="31" t="s">
        <v>36</v>
      </c>
      <c r="F165" s="39"/>
      <c r="G165" s="39">
        <f>IF(F164, G164/F164*100, 0)</f>
        <v>0</v>
      </c>
      <c r="H165" s="39">
        <f t="shared" ref="H165:I165" si="114">IF(G164, H164/G164*100, 0)</f>
        <v>0</v>
      </c>
      <c r="I165" s="39">
        <f t="shared" si="114"/>
        <v>0</v>
      </c>
      <c r="J165" s="39">
        <f>IF(I164, J164/I164*100, 0)</f>
        <v>0</v>
      </c>
      <c r="K165" s="39">
        <f>IF(I164, K164/I164*100, 0)</f>
        <v>0</v>
      </c>
      <c r="L165" s="39">
        <v>0</v>
      </c>
      <c r="M165" s="151" t="s">
        <v>37</v>
      </c>
      <c r="N165" s="39">
        <f>IF(M164, N164/M164*100, 0)</f>
        <v>0</v>
      </c>
      <c r="O165" s="39">
        <f>IF(M164, O164/M164*100, 0)</f>
        <v>0</v>
      </c>
      <c r="P165" s="155">
        <f>IF(N164, P164/N164*100, 0)</f>
        <v>0</v>
      </c>
    </row>
    <row r="166" spans="1:16" ht="31.5">
      <c r="A166" s="25">
        <v>601530</v>
      </c>
      <c r="B166" s="25">
        <f t="shared" si="82"/>
        <v>625300170</v>
      </c>
      <c r="C166" s="25">
        <v>300170</v>
      </c>
      <c r="D166" s="35" t="s">
        <v>72</v>
      </c>
      <c r="E166" s="36" t="s">
        <v>76</v>
      </c>
      <c r="F166" s="77">
        <f>F58*F112*12/1000</f>
        <v>1306.08</v>
      </c>
      <c r="G166" s="77">
        <f t="shared" ref="G166:J166" si="115">G58*G112*12/1000</f>
        <v>1376.2872</v>
      </c>
      <c r="H166" s="77">
        <f t="shared" si="115"/>
        <v>1412.5139999999999</v>
      </c>
      <c r="I166" s="77">
        <f t="shared" si="115"/>
        <v>1444.4495999999999</v>
      </c>
      <c r="J166" s="77">
        <f t="shared" si="115"/>
        <v>1474.7508</v>
      </c>
      <c r="K166" s="77">
        <v>1485.3</v>
      </c>
      <c r="L166" s="77">
        <v>1523.3</v>
      </c>
      <c r="M166" s="77">
        <f>M58*M112*3/1000</f>
        <v>291.20669999999996</v>
      </c>
      <c r="N166" s="77">
        <f>N58*N112*3/1000</f>
        <v>298.1277</v>
      </c>
      <c r="O166" s="77">
        <f>O58*O112*3/1000</f>
        <v>306.19439999999997</v>
      </c>
      <c r="P166" s="161">
        <f>P58*P112*3/1000</f>
        <v>313.67879999999997</v>
      </c>
    </row>
    <row r="167" spans="1:16" ht="15.75">
      <c r="A167" s="25">
        <v>601540</v>
      </c>
      <c r="B167" s="25">
        <f t="shared" si="82"/>
        <v>625301170</v>
      </c>
      <c r="C167" s="25">
        <v>301170</v>
      </c>
      <c r="D167" s="78" t="s">
        <v>35</v>
      </c>
      <c r="E167" s="31" t="s">
        <v>36</v>
      </c>
      <c r="F167" s="39"/>
      <c r="G167" s="39">
        <f>IF(F166, G166/F166*100, 0)</f>
        <v>105.37541345093715</v>
      </c>
      <c r="H167" s="39">
        <f t="shared" ref="H167:I167" si="116">IF(G166, H166/G166*100, 0)</f>
        <v>102.63221223012174</v>
      </c>
      <c r="I167" s="39">
        <f t="shared" si="116"/>
        <v>102.26090502465817</v>
      </c>
      <c r="J167" s="39">
        <f>IF(I166, J166/I166*100, 0)</f>
        <v>102.09776789719767</v>
      </c>
      <c r="K167" s="39">
        <v>101.2</v>
      </c>
      <c r="L167" s="39">
        <v>101.6</v>
      </c>
      <c r="M167" s="151" t="s">
        <v>37</v>
      </c>
      <c r="N167" s="39">
        <f>IF(M166, N166/M166*100, 0)</f>
        <v>102.37666235014512</v>
      </c>
      <c r="O167" s="39">
        <f>IF(M166, O166/M166*100, 0)</f>
        <v>105.14675658218029</v>
      </c>
      <c r="P167" s="155">
        <f>IF(N166, P166/N166*100, 0)</f>
        <v>105.21625464524094</v>
      </c>
    </row>
    <row r="168" spans="1:16" ht="31.5">
      <c r="A168" s="25">
        <v>601550</v>
      </c>
      <c r="B168" s="25">
        <f t="shared" si="82"/>
        <v>625300180</v>
      </c>
      <c r="C168" s="25">
        <v>300180</v>
      </c>
      <c r="D168" s="35" t="s">
        <v>63</v>
      </c>
      <c r="E168" s="36" t="s">
        <v>76</v>
      </c>
      <c r="F168" s="77">
        <f>F60*F114*12/1000</f>
        <v>1468.1988000000001</v>
      </c>
      <c r="G168" s="77">
        <f t="shared" ref="G168:J168" si="117">G60*G114*12/1000</f>
        <v>1516.8815999999999</v>
      </c>
      <c r="H168" s="77">
        <f t="shared" si="117"/>
        <v>1552.5215999999998</v>
      </c>
      <c r="I168" s="77">
        <f t="shared" si="117"/>
        <v>1578.6828000000003</v>
      </c>
      <c r="J168" s="77">
        <f t="shared" si="117"/>
        <v>1593.2268000000004</v>
      </c>
      <c r="K168" s="77">
        <v>1623.3</v>
      </c>
      <c r="L168" s="175">
        <v>1712.6</v>
      </c>
      <c r="M168" s="77">
        <f>M60*M114*3/1000</f>
        <v>293.49269999999996</v>
      </c>
      <c r="N168" s="77">
        <f>N60*N114*3/1000</f>
        <v>298.13670000000002</v>
      </c>
      <c r="O168" s="77">
        <f>O60*O114*3/1000</f>
        <v>313.67070000000001</v>
      </c>
      <c r="P168" s="161">
        <f>P60*P114*3/1000</f>
        <v>316.10879999999997</v>
      </c>
    </row>
    <row r="169" spans="1:16" ht="15.75">
      <c r="A169" s="25">
        <v>601560</v>
      </c>
      <c r="B169" s="25">
        <f t="shared" si="82"/>
        <v>625301180</v>
      </c>
      <c r="C169" s="25">
        <v>301180</v>
      </c>
      <c r="D169" s="78" t="s">
        <v>35</v>
      </c>
      <c r="E169" s="31" t="s">
        <v>36</v>
      </c>
      <c r="F169" s="39"/>
      <c r="G169" s="39">
        <f>IF(F168, G168/F168*100, 0)</f>
        <v>103.31581799412994</v>
      </c>
      <c r="H169" s="39">
        <f t="shared" ref="H169:I169" si="118">IF(G168, H168/G168*100, 0)</f>
        <v>102.34955714407768</v>
      </c>
      <c r="I169" s="39">
        <f t="shared" si="118"/>
        <v>101.68507800471185</v>
      </c>
      <c r="J169" s="39">
        <f>IF(I168, J168/I168*100, 0)</f>
        <v>100.92127436873324</v>
      </c>
      <c r="K169" s="39">
        <v>101.2</v>
      </c>
      <c r="L169" s="39">
        <v>101.3</v>
      </c>
      <c r="M169" s="151" t="s">
        <v>37</v>
      </c>
      <c r="N169" s="39">
        <f>IF(M168, N168/M168*100, 0)</f>
        <v>101.58232214975025</v>
      </c>
      <c r="O169" s="39">
        <f>IF(M168, O168/M168*100, 0)</f>
        <v>106.87512841034889</v>
      </c>
      <c r="P169" s="155">
        <f>IF(N168, P168/N168*100, 0)</f>
        <v>106.02814078239946</v>
      </c>
    </row>
    <row r="170" spans="1:16" ht="15.75">
      <c r="A170" s="25">
        <v>601570</v>
      </c>
      <c r="B170" s="25">
        <f t="shared" si="82"/>
        <v>625300185</v>
      </c>
      <c r="C170" s="25">
        <v>300185</v>
      </c>
      <c r="D170" s="35" t="s">
        <v>64</v>
      </c>
      <c r="E170" s="36" t="s">
        <v>76</v>
      </c>
      <c r="F170" s="77">
        <f>F62*F116*12/1000</f>
        <v>0</v>
      </c>
      <c r="G170" s="77">
        <f t="shared" ref="G170:J170" si="119">G62*G116*12/1000</f>
        <v>0</v>
      </c>
      <c r="H170" s="77">
        <f t="shared" si="119"/>
        <v>0</v>
      </c>
      <c r="I170" s="77">
        <f t="shared" si="119"/>
        <v>0</v>
      </c>
      <c r="J170" s="77">
        <f t="shared" si="119"/>
        <v>0</v>
      </c>
      <c r="K170" s="77">
        <f t="shared" ref="K170" si="120">K62*K116*12/1000</f>
        <v>0</v>
      </c>
      <c r="L170" s="77">
        <v>0</v>
      </c>
      <c r="M170" s="77">
        <f>M62*M116*3/1000</f>
        <v>0</v>
      </c>
      <c r="N170" s="77">
        <f>N62*N116*3/1000</f>
        <v>0</v>
      </c>
      <c r="O170" s="77">
        <f>O62*O116*3/1000</f>
        <v>0</v>
      </c>
      <c r="P170" s="161">
        <f>P62*P116*3/1000</f>
        <v>0</v>
      </c>
    </row>
    <row r="171" spans="1:16" ht="15.75">
      <c r="A171" s="25">
        <v>601580</v>
      </c>
      <c r="B171" s="25">
        <f t="shared" si="82"/>
        <v>625301185</v>
      </c>
      <c r="C171" s="25">
        <v>301185</v>
      </c>
      <c r="D171" s="78" t="s">
        <v>35</v>
      </c>
      <c r="E171" s="31" t="s">
        <v>36</v>
      </c>
      <c r="F171" s="39"/>
      <c r="G171" s="39">
        <f>IF(F170, G170/F170*100, 0)</f>
        <v>0</v>
      </c>
      <c r="H171" s="39">
        <f t="shared" ref="H171:I171" si="121">IF(G170, H170/G170*100, 0)</f>
        <v>0</v>
      </c>
      <c r="I171" s="39">
        <f t="shared" si="121"/>
        <v>0</v>
      </c>
      <c r="J171" s="39">
        <f>IF(I170, J170/I170*100, 0)</f>
        <v>0</v>
      </c>
      <c r="K171" s="39">
        <f>IF(I170, K170/I170*100, 0)</f>
        <v>0</v>
      </c>
      <c r="L171" s="39">
        <v>0</v>
      </c>
      <c r="M171" s="151" t="s">
        <v>37</v>
      </c>
      <c r="N171" s="39">
        <f>IF(M170, N170/M170*100, 0)</f>
        <v>0</v>
      </c>
      <c r="O171" s="39">
        <f>IF(M170, O170/M170*100, 0)</f>
        <v>0</v>
      </c>
      <c r="P171" s="155">
        <f>IF(N170, P170/N170*100, 0)</f>
        <v>0</v>
      </c>
    </row>
    <row r="172" spans="1:16" ht="47.25">
      <c r="A172" s="25">
        <v>601590</v>
      </c>
      <c r="B172" s="25">
        <f t="shared" si="82"/>
        <v>625300190</v>
      </c>
      <c r="C172" s="25">
        <v>300190</v>
      </c>
      <c r="D172" s="44" t="s">
        <v>79</v>
      </c>
      <c r="E172" s="36" t="s">
        <v>76</v>
      </c>
      <c r="F172" s="77">
        <v>6898.99</v>
      </c>
      <c r="G172" s="77">
        <f t="shared" ref="G172:J172" si="122">G64*G118*12/1000</f>
        <v>7066.134</v>
      </c>
      <c r="H172" s="77">
        <f t="shared" si="122"/>
        <v>7222.7340000000004</v>
      </c>
      <c r="I172" s="77">
        <f t="shared" si="122"/>
        <v>7504.7939999999999</v>
      </c>
      <c r="J172" s="77">
        <f t="shared" si="122"/>
        <v>7588.134</v>
      </c>
      <c r="K172" s="77">
        <v>7623.3</v>
      </c>
      <c r="L172" s="77">
        <v>7729.3</v>
      </c>
      <c r="M172" s="77">
        <f>M64*M118*3/1000</f>
        <v>1361.3807999999999</v>
      </c>
      <c r="N172" s="77">
        <f>N64*N118*3/1000</f>
        <v>1312.0335</v>
      </c>
      <c r="O172" s="77">
        <f>O64*O118*3/1000</f>
        <v>1355.6385</v>
      </c>
      <c r="P172" s="161">
        <f>P64*P118*3/1000</f>
        <v>1356.8534999999999</v>
      </c>
    </row>
    <row r="173" spans="1:16" ht="15.75">
      <c r="A173" s="25">
        <v>601600</v>
      </c>
      <c r="B173" s="25">
        <f t="shared" si="82"/>
        <v>625301190</v>
      </c>
      <c r="C173" s="25">
        <v>301190</v>
      </c>
      <c r="D173" s="78" t="s">
        <v>35</v>
      </c>
      <c r="E173" s="31" t="s">
        <v>36</v>
      </c>
      <c r="F173" s="39"/>
      <c r="G173" s="39">
        <f>IF(F172, G172/F172*100, 0)</f>
        <v>102.42273144329823</v>
      </c>
      <c r="H173" s="39">
        <f t="shared" ref="H173:I173" si="123">IF(G172, H172/G172*100, 0)</f>
        <v>102.21620478751181</v>
      </c>
      <c r="I173" s="39">
        <f t="shared" si="123"/>
        <v>103.90516942753256</v>
      </c>
      <c r="J173" s="39">
        <f>IF(I172, J172/I172*100, 0)</f>
        <v>101.11049017468035</v>
      </c>
      <c r="K173" s="39">
        <v>101.3</v>
      </c>
      <c r="L173" s="39">
        <v>101.5</v>
      </c>
      <c r="M173" s="151" t="s">
        <v>37</v>
      </c>
      <c r="N173" s="39">
        <f>IF(M172, N172/M172*100, 0)</f>
        <v>96.375202294611469</v>
      </c>
      <c r="O173" s="39">
        <f>IF(M172, O172/M172*100, 0)</f>
        <v>99.578200309568061</v>
      </c>
      <c r="P173" s="155">
        <f>IF(N172, P172/N172*100, 0)</f>
        <v>103.41607131220354</v>
      </c>
    </row>
    <row r="174" spans="1:16" ht="31.5">
      <c r="A174" s="25">
        <v>601610</v>
      </c>
      <c r="B174" s="25">
        <f t="shared" si="82"/>
        <v>625300200</v>
      </c>
      <c r="C174" s="25">
        <v>300200</v>
      </c>
      <c r="D174" s="44" t="s">
        <v>80</v>
      </c>
      <c r="E174" s="36" t="s">
        <v>76</v>
      </c>
      <c r="F174" s="77">
        <f>F66*F120*12/1000</f>
        <v>3806.0928000000004</v>
      </c>
      <c r="G174" s="77">
        <f t="shared" ref="G174:J174" si="124">G66*G120*12/1000</f>
        <v>4060.8</v>
      </c>
      <c r="H174" s="77">
        <f t="shared" si="124"/>
        <v>4126.6848</v>
      </c>
      <c r="I174" s="77">
        <f t="shared" si="124"/>
        <v>4182.6527999999998</v>
      </c>
      <c r="J174" s="77">
        <f t="shared" si="124"/>
        <v>4233.8208000000004</v>
      </c>
      <c r="K174" s="77">
        <v>4325.3</v>
      </c>
      <c r="L174" s="77">
        <v>4415.6000000000004</v>
      </c>
      <c r="M174" s="77">
        <f>M66*M120*3/1000</f>
        <v>800.15039999999988</v>
      </c>
      <c r="N174" s="77">
        <f>N66*N120*3/1000</f>
        <v>723.01439999999991</v>
      </c>
      <c r="O174" s="77">
        <f>O66*O120*3/1000</f>
        <v>749.6712</v>
      </c>
      <c r="P174" s="161">
        <f>P66*P120*3/1000</f>
        <v>759.65519999999992</v>
      </c>
    </row>
    <row r="175" spans="1:16" ht="15.75">
      <c r="A175" s="25">
        <v>601620</v>
      </c>
      <c r="B175" s="25">
        <f t="shared" si="82"/>
        <v>625301200</v>
      </c>
      <c r="C175" s="25">
        <v>301200</v>
      </c>
      <c r="D175" s="78" t="s">
        <v>35</v>
      </c>
      <c r="E175" s="31" t="s">
        <v>36</v>
      </c>
      <c r="F175" s="39"/>
      <c r="G175" s="39">
        <f>IF(F174, G174/F174*100, 0)</f>
        <v>106.69209116498683</v>
      </c>
      <c r="H175" s="39">
        <f t="shared" ref="H175:I175" si="125">IF(G174, H174/G174*100, 0)</f>
        <v>101.6224586288416</v>
      </c>
      <c r="I175" s="39">
        <f t="shared" si="125"/>
        <v>101.35624605979115</v>
      </c>
      <c r="J175" s="39">
        <f>IF(I174, J174/I174*100, 0)</f>
        <v>101.22333845161617</v>
      </c>
      <c r="K175" s="39">
        <v>101.6</v>
      </c>
      <c r="L175" s="39">
        <v>101.1</v>
      </c>
      <c r="M175" s="151" t="s">
        <v>37</v>
      </c>
      <c r="N175" s="39">
        <f>IF(M174, N174/M174*100, 0)</f>
        <v>90.359812355277214</v>
      </c>
      <c r="O175" s="39">
        <f>IF(M174, O174/M174*100, 0)</f>
        <v>93.691286038224831</v>
      </c>
      <c r="P175" s="155">
        <f>IF(N174, P174/N174*100, 0)</f>
        <v>105.06778288233262</v>
      </c>
    </row>
    <row r="176" spans="1:16" ht="15">
      <c r="A176" s="25">
        <v>601630</v>
      </c>
      <c r="B176" s="54"/>
    </row>
    <row r="177" spans="1:21" ht="15.75">
      <c r="A177" s="25">
        <v>601640</v>
      </c>
      <c r="B177" s="54"/>
      <c r="D177" s="16" t="s">
        <v>81</v>
      </c>
    </row>
    <row r="178" spans="1:21" ht="15">
      <c r="A178" s="25">
        <v>601650</v>
      </c>
      <c r="B178" s="54"/>
    </row>
    <row r="179" spans="1:21" ht="15.75">
      <c r="A179" s="25">
        <v>601660</v>
      </c>
      <c r="B179" s="54"/>
      <c r="D179" s="16"/>
      <c r="E179" s="16"/>
      <c r="F179" s="80"/>
      <c r="G179" s="80"/>
      <c r="H179" s="80"/>
      <c r="I179" s="80"/>
      <c r="J179" s="16"/>
      <c r="K179" s="16"/>
      <c r="L179" s="16"/>
      <c r="M179" s="16"/>
      <c r="N179" s="16"/>
      <c r="O179" s="16"/>
      <c r="P179" s="81" t="s">
        <v>82</v>
      </c>
    </row>
    <row r="180" spans="1:21" ht="20.25">
      <c r="A180" s="25">
        <v>601670</v>
      </c>
      <c r="B180" s="54"/>
      <c r="C180" s="54"/>
      <c r="D180" s="190" t="s">
        <v>12</v>
      </c>
      <c r="E180" s="190"/>
      <c r="F180" s="190"/>
      <c r="G180" s="190"/>
      <c r="H180" s="190"/>
      <c r="I180" s="190"/>
      <c r="J180" s="190"/>
      <c r="K180" s="190"/>
      <c r="L180" s="190"/>
      <c r="M180" s="190"/>
      <c r="N180" s="190"/>
      <c r="O180" s="190"/>
      <c r="P180" s="190"/>
    </row>
    <row r="181" spans="1:21" ht="15.75">
      <c r="A181" s="25">
        <v>601680</v>
      </c>
      <c r="B181" s="54"/>
      <c r="C181" s="54"/>
      <c r="D181" s="16"/>
      <c r="E181" s="16"/>
      <c r="F181" s="80"/>
      <c r="G181" s="80"/>
      <c r="H181" s="80"/>
      <c r="I181" s="80"/>
      <c r="J181" s="80"/>
      <c r="K181" s="80"/>
      <c r="L181" s="80"/>
      <c r="M181" s="80"/>
      <c r="N181" s="16"/>
      <c r="O181" s="16"/>
      <c r="P181" s="16"/>
    </row>
    <row r="182" spans="1:21" ht="15.75" customHeight="1">
      <c r="A182" s="25">
        <v>601690</v>
      </c>
      <c r="B182" s="185" t="s">
        <v>24</v>
      </c>
      <c r="C182" s="185" t="s">
        <v>25</v>
      </c>
      <c r="D182" s="183" t="s">
        <v>26</v>
      </c>
      <c r="E182" s="181" t="s">
        <v>27</v>
      </c>
      <c r="F182" s="24">
        <v>2022</v>
      </c>
      <c r="G182" s="24">
        <v>2023</v>
      </c>
      <c r="H182" s="24">
        <v>2024</v>
      </c>
      <c r="I182" s="24">
        <v>2025</v>
      </c>
      <c r="J182" s="24">
        <v>2026</v>
      </c>
      <c r="K182" s="24">
        <v>2027</v>
      </c>
      <c r="L182" s="24">
        <v>2028</v>
      </c>
      <c r="M182" s="24">
        <v>2021</v>
      </c>
      <c r="N182" s="24">
        <v>2022</v>
      </c>
      <c r="O182" s="24">
        <v>2023</v>
      </c>
      <c r="P182" s="24">
        <v>2024</v>
      </c>
    </row>
    <row r="183" spans="1:21" ht="15.75">
      <c r="A183" s="25">
        <v>601700</v>
      </c>
      <c r="B183" s="186"/>
      <c r="C183" s="186"/>
      <c r="D183" s="184"/>
      <c r="E183" s="182"/>
      <c r="F183" s="24" t="s">
        <v>28</v>
      </c>
      <c r="G183" s="24" t="s">
        <v>29</v>
      </c>
      <c r="H183" s="82" t="s">
        <v>30</v>
      </c>
      <c r="I183" s="82" t="s">
        <v>30</v>
      </c>
      <c r="J183" s="82" t="s">
        <v>30</v>
      </c>
      <c r="K183" s="162" t="s">
        <v>30</v>
      </c>
      <c r="L183" s="162" t="s">
        <v>30</v>
      </c>
      <c r="M183" s="24" t="s">
        <v>31</v>
      </c>
      <c r="N183" s="24" t="s">
        <v>31</v>
      </c>
      <c r="O183" s="24" t="s">
        <v>31</v>
      </c>
      <c r="P183" s="24" t="s">
        <v>31</v>
      </c>
      <c r="R183" s="214" t="s">
        <v>83</v>
      </c>
      <c r="S183" s="214"/>
      <c r="T183" s="214"/>
      <c r="U183" s="214"/>
    </row>
    <row r="184" spans="1:21" ht="39">
      <c r="A184" s="25">
        <v>601710</v>
      </c>
      <c r="B184" s="25">
        <f t="shared" ref="B184:B215" si="126">VALUE(CONCATENATE($A$2, $C$4, C184))</f>
        <v>625400000</v>
      </c>
      <c r="C184" s="25">
        <v>400000</v>
      </c>
      <c r="D184" s="83" t="s">
        <v>84</v>
      </c>
      <c r="E184" s="27" t="s">
        <v>85</v>
      </c>
      <c r="F184" s="48">
        <v>53</v>
      </c>
      <c r="G184" s="48">
        <v>41</v>
      </c>
      <c r="H184" s="163">
        <v>90</v>
      </c>
      <c r="I184" s="163">
        <v>89</v>
      </c>
      <c r="J184" s="163">
        <v>90</v>
      </c>
      <c r="K184" s="48">
        <v>89</v>
      </c>
      <c r="L184" s="48">
        <v>89</v>
      </c>
      <c r="M184" s="48">
        <v>51</v>
      </c>
      <c r="N184" s="48">
        <v>53</v>
      </c>
      <c r="O184" s="48">
        <v>86</v>
      </c>
      <c r="P184" s="163">
        <v>85</v>
      </c>
      <c r="R184" s="214"/>
      <c r="S184" s="214"/>
      <c r="T184" s="214"/>
      <c r="U184" s="214"/>
    </row>
    <row r="185" spans="1:21" ht="15.75">
      <c r="A185" s="25">
        <v>601720</v>
      </c>
      <c r="B185" s="25">
        <f t="shared" si="126"/>
        <v>625401000</v>
      </c>
      <c r="C185" s="25">
        <v>401000</v>
      </c>
      <c r="D185" s="84" t="s">
        <v>86</v>
      </c>
      <c r="E185" s="31" t="s">
        <v>36</v>
      </c>
      <c r="F185" s="85" t="e">
        <f>IF(#REF!, F184/#REF!*100, 0)</f>
        <v>#REF!</v>
      </c>
      <c r="G185" s="85">
        <f t="shared" ref="G185:I185" si="127">IF(F184, G184/F184*100, 0)</f>
        <v>77.358490566037744</v>
      </c>
      <c r="H185" s="165">
        <f t="shared" si="127"/>
        <v>219.51219512195124</v>
      </c>
      <c r="I185" s="165">
        <f t="shared" si="127"/>
        <v>98.888888888888886</v>
      </c>
      <c r="J185" s="165">
        <f>IF(I184, J184/I184*100, 0)</f>
        <v>101.12359550561798</v>
      </c>
      <c r="K185" s="85">
        <v>101.3</v>
      </c>
      <c r="L185" s="85">
        <v>100</v>
      </c>
      <c r="M185" s="151" t="s">
        <v>37</v>
      </c>
      <c r="N185" s="85">
        <f>IF(M184, N184/M184*100, 0)</f>
        <v>103.92156862745099</v>
      </c>
      <c r="O185" s="85">
        <f>IF(M184, O184/M184*100, 0)</f>
        <v>168.62745098039215</v>
      </c>
      <c r="P185" s="165">
        <f>IF(N184, P184/N184*100, 0)</f>
        <v>160.37735849056605</v>
      </c>
      <c r="R185" s="214"/>
      <c r="S185" s="214"/>
      <c r="T185" s="214"/>
      <c r="U185" s="214"/>
    </row>
    <row r="186" spans="1:21" ht="15.75">
      <c r="A186" s="25">
        <v>601730</v>
      </c>
      <c r="B186" s="25">
        <f t="shared" si="126"/>
        <v>625400010</v>
      </c>
      <c r="C186" s="25">
        <v>400010</v>
      </c>
      <c r="D186" s="134" t="s">
        <v>645</v>
      </c>
      <c r="E186" s="27" t="s">
        <v>85</v>
      </c>
      <c r="F186" s="87">
        <v>21</v>
      </c>
      <c r="G186" s="87">
        <v>16</v>
      </c>
      <c r="H186" s="164">
        <v>15</v>
      </c>
      <c r="I186" s="164">
        <v>15</v>
      </c>
      <c r="J186" s="164">
        <v>15</v>
      </c>
      <c r="K186" s="87">
        <v>15</v>
      </c>
      <c r="L186" s="87">
        <v>15</v>
      </c>
      <c r="M186" s="87">
        <v>21</v>
      </c>
      <c r="N186" s="87">
        <v>22</v>
      </c>
      <c r="O186" s="87">
        <v>15</v>
      </c>
      <c r="P186" s="164">
        <v>15</v>
      </c>
      <c r="R186" s="214"/>
      <c r="S186" s="214"/>
      <c r="T186" s="214"/>
      <c r="U186" s="214"/>
    </row>
    <row r="187" spans="1:21" ht="15.75">
      <c r="A187" s="25">
        <v>601740</v>
      </c>
      <c r="B187" s="25">
        <f t="shared" si="126"/>
        <v>625401010</v>
      </c>
      <c r="C187" s="25">
        <v>401010</v>
      </c>
      <c r="D187" s="84" t="s">
        <v>86</v>
      </c>
      <c r="E187" s="31" t="s">
        <v>36</v>
      </c>
      <c r="F187" s="85" t="e">
        <f>IF(#REF!, F186/#REF!*100, 0)</f>
        <v>#REF!</v>
      </c>
      <c r="G187" s="85">
        <f t="shared" ref="G187:I187" si="128">IF(F186, G186/F186*100, 0)</f>
        <v>76.19047619047619</v>
      </c>
      <c r="H187" s="165">
        <f t="shared" si="128"/>
        <v>93.75</v>
      </c>
      <c r="I187" s="165">
        <f t="shared" si="128"/>
        <v>100</v>
      </c>
      <c r="J187" s="165">
        <f>IF(I186, J186/I186*100, 0)</f>
        <v>100</v>
      </c>
      <c r="K187" s="85">
        <v>101.3</v>
      </c>
      <c r="L187" s="85">
        <v>100</v>
      </c>
      <c r="M187" s="151" t="s">
        <v>37</v>
      </c>
      <c r="N187" s="85">
        <f>IF(M186, N186/M186*100, 0)</f>
        <v>104.76190476190477</v>
      </c>
      <c r="O187" s="85">
        <f>IF(M186, O186/M186*100, 0)</f>
        <v>71.428571428571431</v>
      </c>
      <c r="P187" s="165">
        <f>IF(N186, P186/N186*100, 0)</f>
        <v>68.181818181818173</v>
      </c>
      <c r="R187" s="214"/>
      <c r="S187" s="214"/>
      <c r="T187" s="214"/>
      <c r="U187" s="214"/>
    </row>
    <row r="188" spans="1:21" ht="15.75">
      <c r="A188" s="25">
        <v>601750</v>
      </c>
      <c r="B188" s="25">
        <f t="shared" si="126"/>
        <v>625400020</v>
      </c>
      <c r="C188" s="25">
        <v>400020</v>
      </c>
      <c r="D188" s="137" t="s">
        <v>646</v>
      </c>
      <c r="E188" s="27" t="s">
        <v>85</v>
      </c>
      <c r="F188" s="87">
        <v>18</v>
      </c>
      <c r="G188" s="87">
        <v>12</v>
      </c>
      <c r="H188" s="164">
        <v>11</v>
      </c>
      <c r="I188" s="164">
        <v>11</v>
      </c>
      <c r="J188" s="164">
        <v>11</v>
      </c>
      <c r="K188" s="87">
        <v>11</v>
      </c>
      <c r="L188" s="87">
        <v>11</v>
      </c>
      <c r="M188" s="87">
        <v>15</v>
      </c>
      <c r="N188" s="87">
        <v>16</v>
      </c>
      <c r="O188" s="87">
        <v>16</v>
      </c>
      <c r="P188" s="164">
        <v>16</v>
      </c>
    </row>
    <row r="189" spans="1:21" ht="15.75">
      <c r="A189" s="25">
        <v>601760</v>
      </c>
      <c r="B189" s="25">
        <f t="shared" si="126"/>
        <v>625401020</v>
      </c>
      <c r="C189" s="25">
        <v>401020</v>
      </c>
      <c r="D189" s="84" t="s">
        <v>86</v>
      </c>
      <c r="E189" s="31" t="s">
        <v>36</v>
      </c>
      <c r="F189" s="85" t="e">
        <f>IF(#REF!, F188/#REF!*100, 0)</f>
        <v>#REF!</v>
      </c>
      <c r="G189" s="85">
        <f t="shared" ref="G189:I189" si="129">IF(F188, G188/F188*100, 0)</f>
        <v>66.666666666666657</v>
      </c>
      <c r="H189" s="165">
        <f t="shared" si="129"/>
        <v>91.666666666666657</v>
      </c>
      <c r="I189" s="165">
        <f t="shared" si="129"/>
        <v>100</v>
      </c>
      <c r="J189" s="165">
        <f>IF(I188, J188/I188*100, 0)</f>
        <v>100</v>
      </c>
      <c r="K189" s="85">
        <v>100</v>
      </c>
      <c r="L189" s="85">
        <v>100</v>
      </c>
      <c r="M189" s="151" t="s">
        <v>37</v>
      </c>
      <c r="N189" s="85">
        <v>101.3</v>
      </c>
      <c r="O189" s="85">
        <v>100</v>
      </c>
      <c r="P189" s="165">
        <f>IF(N188, P188/N188*100, 0)</f>
        <v>100</v>
      </c>
    </row>
    <row r="190" spans="1:21" ht="15.75">
      <c r="A190" s="25">
        <v>601770</v>
      </c>
      <c r="B190" s="25">
        <f t="shared" si="126"/>
        <v>625400030</v>
      </c>
      <c r="C190" s="25">
        <v>400030</v>
      </c>
      <c r="D190" s="137" t="s">
        <v>647</v>
      </c>
      <c r="E190" s="27" t="s">
        <v>85</v>
      </c>
      <c r="F190" s="87">
        <v>6</v>
      </c>
      <c r="G190" s="87">
        <v>5</v>
      </c>
      <c r="H190" s="164">
        <v>5</v>
      </c>
      <c r="I190" s="164">
        <v>5</v>
      </c>
      <c r="J190" s="164">
        <v>5</v>
      </c>
      <c r="K190" s="87">
        <v>5</v>
      </c>
      <c r="L190" s="87">
        <v>5</v>
      </c>
      <c r="M190" s="87">
        <v>6</v>
      </c>
      <c r="N190" s="87">
        <v>7</v>
      </c>
      <c r="O190" s="87">
        <v>7</v>
      </c>
      <c r="P190" s="164">
        <v>7</v>
      </c>
    </row>
    <row r="191" spans="1:21" ht="15.75">
      <c r="A191" s="25">
        <v>601780</v>
      </c>
      <c r="B191" s="25">
        <f t="shared" si="126"/>
        <v>625401030</v>
      </c>
      <c r="C191" s="25">
        <v>401030</v>
      </c>
      <c r="D191" s="84" t="s">
        <v>86</v>
      </c>
      <c r="E191" s="31" t="s">
        <v>36</v>
      </c>
      <c r="F191" s="85" t="e">
        <f>IF(#REF!, F190/#REF!*100, 0)</f>
        <v>#REF!</v>
      </c>
      <c r="G191" s="85">
        <f t="shared" ref="G191:I191" si="130">IF(F190, G190/F190*100, 0)</f>
        <v>83.333333333333343</v>
      </c>
      <c r="H191" s="165">
        <f t="shared" si="130"/>
        <v>100</v>
      </c>
      <c r="I191" s="165">
        <f t="shared" si="130"/>
        <v>100</v>
      </c>
      <c r="J191" s="165">
        <f>IF(I190, J190/I190*100, 0)</f>
        <v>100</v>
      </c>
      <c r="K191" s="85">
        <v>100</v>
      </c>
      <c r="L191" s="85">
        <v>100</v>
      </c>
      <c r="M191" s="151" t="s">
        <v>37</v>
      </c>
      <c r="N191" s="85">
        <v>101.2</v>
      </c>
      <c r="O191" s="85">
        <v>100</v>
      </c>
      <c r="P191" s="165">
        <f>IF(N190, P190/N190*100, 0)</f>
        <v>100</v>
      </c>
    </row>
    <row r="192" spans="1:21" ht="15.75">
      <c r="A192" s="25">
        <v>601790</v>
      </c>
      <c r="B192" s="25">
        <f t="shared" si="126"/>
        <v>625400040</v>
      </c>
      <c r="C192" s="25">
        <v>400040</v>
      </c>
      <c r="D192" s="134" t="s">
        <v>672</v>
      </c>
      <c r="E192" s="27" t="s">
        <v>85</v>
      </c>
      <c r="F192" s="87">
        <v>0</v>
      </c>
      <c r="G192" s="87">
        <v>0</v>
      </c>
      <c r="H192" s="164">
        <v>51</v>
      </c>
      <c r="I192" s="164">
        <v>50</v>
      </c>
      <c r="J192" s="164">
        <v>51</v>
      </c>
      <c r="K192" s="87">
        <v>50</v>
      </c>
      <c r="L192" s="87">
        <v>50</v>
      </c>
      <c r="M192" s="87">
        <v>0</v>
      </c>
      <c r="N192" s="87">
        <v>0</v>
      </c>
      <c r="O192" s="87">
        <v>40</v>
      </c>
      <c r="P192" s="164">
        <v>40</v>
      </c>
    </row>
    <row r="193" spans="1:16" ht="15.75">
      <c r="A193" s="25">
        <v>601800</v>
      </c>
      <c r="B193" s="25">
        <f t="shared" si="126"/>
        <v>625401040</v>
      </c>
      <c r="C193" s="25">
        <v>401040</v>
      </c>
      <c r="D193" s="84" t="s">
        <v>86</v>
      </c>
      <c r="E193" s="31" t="s">
        <v>36</v>
      </c>
      <c r="F193" s="85" t="e">
        <f>IF(#REF!, F192/#REF!*100, 0)</f>
        <v>#REF!</v>
      </c>
      <c r="G193" s="85">
        <f t="shared" ref="G193:I193" si="131">IF(F192, G192/F192*100, 0)</f>
        <v>0</v>
      </c>
      <c r="H193" s="165">
        <f t="shared" si="131"/>
        <v>0</v>
      </c>
      <c r="I193" s="165">
        <f t="shared" si="131"/>
        <v>98.039215686274503</v>
      </c>
      <c r="J193" s="165">
        <f>IF(I192, J192/I192*100, 0)</f>
        <v>102</v>
      </c>
      <c r="K193" s="85">
        <v>100</v>
      </c>
      <c r="L193" s="85">
        <v>100</v>
      </c>
      <c r="M193" s="151" t="s">
        <v>37</v>
      </c>
      <c r="N193" s="85">
        <v>100</v>
      </c>
      <c r="O193" s="85">
        <v>100</v>
      </c>
      <c r="P193" s="165">
        <f>IF(N192, P192/N192*100, 0)</f>
        <v>0</v>
      </c>
    </row>
    <row r="194" spans="1:16" ht="15.75">
      <c r="A194" s="25">
        <v>601810</v>
      </c>
      <c r="B194" s="25">
        <f t="shared" si="126"/>
        <v>625400050</v>
      </c>
      <c r="C194" s="25">
        <v>400050</v>
      </c>
      <c r="D194" s="134" t="s">
        <v>654</v>
      </c>
      <c r="E194" s="27" t="s">
        <v>85</v>
      </c>
      <c r="F194" s="87">
        <v>8</v>
      </c>
      <c r="G194" s="87">
        <v>8</v>
      </c>
      <c r="H194" s="164">
        <v>8</v>
      </c>
      <c r="I194" s="164">
        <v>8</v>
      </c>
      <c r="J194" s="164">
        <v>8</v>
      </c>
      <c r="K194" s="87">
        <v>8</v>
      </c>
      <c r="L194" s="87">
        <v>8</v>
      </c>
      <c r="M194" s="87">
        <v>9</v>
      </c>
      <c r="N194" s="87">
        <v>8</v>
      </c>
      <c r="O194" s="87">
        <v>8</v>
      </c>
      <c r="P194" s="164">
        <v>8</v>
      </c>
    </row>
    <row r="195" spans="1:16" ht="15.75">
      <c r="A195" s="25">
        <v>601820</v>
      </c>
      <c r="B195" s="25">
        <f t="shared" si="126"/>
        <v>625401050</v>
      </c>
      <c r="C195" s="25">
        <v>401050</v>
      </c>
      <c r="D195" s="84" t="s">
        <v>86</v>
      </c>
      <c r="E195" s="31" t="s">
        <v>36</v>
      </c>
      <c r="F195" s="85" t="e">
        <f>IF(#REF!, F194/#REF!*100, 0)</f>
        <v>#REF!</v>
      </c>
      <c r="G195" s="85">
        <f t="shared" ref="G195" si="132">IF(F194, G194/F194*100, 0)</f>
        <v>100</v>
      </c>
      <c r="H195" s="165">
        <f t="shared" ref="H195" si="133">IF(G194, H194/G194*100, 0)</f>
        <v>100</v>
      </c>
      <c r="I195" s="165">
        <f t="shared" ref="I195" si="134">IF(H194, I194/H194*100, 0)</f>
        <v>100</v>
      </c>
      <c r="J195" s="165">
        <f>IF(I194, J194/I194*100, 0)</f>
        <v>100</v>
      </c>
      <c r="K195" s="85">
        <v>100</v>
      </c>
      <c r="L195" s="85">
        <v>100</v>
      </c>
      <c r="M195" s="151" t="s">
        <v>37</v>
      </c>
      <c r="N195" s="85">
        <v>100</v>
      </c>
      <c r="O195" s="85">
        <v>100</v>
      </c>
      <c r="P195" s="165">
        <f>IF(N194, P194/N194*100, 0)</f>
        <v>100</v>
      </c>
    </row>
    <row r="196" spans="1:16" ht="15.75">
      <c r="A196" s="25">
        <v>601830</v>
      </c>
      <c r="B196" s="25">
        <f t="shared" si="126"/>
        <v>625400060</v>
      </c>
      <c r="C196" s="25">
        <v>400060</v>
      </c>
      <c r="D196" s="134" t="s">
        <v>648</v>
      </c>
      <c r="E196" s="27" t="s">
        <v>85</v>
      </c>
      <c r="F196" s="87">
        <v>0</v>
      </c>
      <c r="G196" s="87">
        <v>0</v>
      </c>
      <c r="H196" s="87">
        <v>0</v>
      </c>
      <c r="I196" s="87">
        <v>0</v>
      </c>
      <c r="J196" s="87">
        <v>0</v>
      </c>
      <c r="K196" s="87">
        <v>0</v>
      </c>
      <c r="L196" s="87"/>
      <c r="M196" s="87">
        <v>0</v>
      </c>
      <c r="N196" s="87">
        <v>0</v>
      </c>
      <c r="O196" s="87">
        <v>0</v>
      </c>
      <c r="P196" s="164">
        <v>0</v>
      </c>
    </row>
    <row r="197" spans="1:16" ht="15.75">
      <c r="A197" s="25">
        <v>601840</v>
      </c>
      <c r="B197" s="25">
        <f t="shared" si="126"/>
        <v>625401060</v>
      </c>
      <c r="C197" s="25">
        <v>401060</v>
      </c>
      <c r="D197" s="84" t="s">
        <v>86</v>
      </c>
      <c r="E197" s="31" t="s">
        <v>36</v>
      </c>
      <c r="F197" s="85" t="e">
        <f>IF(#REF!, F196/#REF!*100, 0)</f>
        <v>#REF!</v>
      </c>
      <c r="G197" s="85">
        <f t="shared" ref="G197:I197" si="135">IF(F196, G196/F196*100, 0)</f>
        <v>0</v>
      </c>
      <c r="H197" s="85">
        <f t="shared" si="135"/>
        <v>0</v>
      </c>
      <c r="I197" s="85">
        <f t="shared" si="135"/>
        <v>0</v>
      </c>
      <c r="J197" s="85">
        <f>IF(I196, J196/I196*100, 0)</f>
        <v>0</v>
      </c>
      <c r="K197" s="85">
        <v>0</v>
      </c>
      <c r="L197" s="85"/>
      <c r="M197" s="151" t="s">
        <v>37</v>
      </c>
      <c r="N197" s="85">
        <f>IF(M196, N196/M196*100, 0)</f>
        <v>0</v>
      </c>
      <c r="O197" s="85">
        <f>IF(M196, O196/M196*100, 0)</f>
        <v>0</v>
      </c>
      <c r="P197" s="165">
        <f>IF(N196, P196/N196*100, 0)</f>
        <v>0</v>
      </c>
    </row>
    <row r="198" spans="1:16" ht="15.75">
      <c r="A198" s="25">
        <v>601850</v>
      </c>
      <c r="B198" s="25">
        <f t="shared" si="126"/>
        <v>625400070</v>
      </c>
      <c r="C198" s="25">
        <v>400070</v>
      </c>
      <c r="D198" s="134" t="s">
        <v>649</v>
      </c>
      <c r="E198" s="27" t="s">
        <v>85</v>
      </c>
      <c r="F198" s="87">
        <v>0</v>
      </c>
      <c r="G198" s="87">
        <v>0</v>
      </c>
      <c r="H198" s="87">
        <v>0</v>
      </c>
      <c r="I198" s="87">
        <v>0</v>
      </c>
      <c r="J198" s="87">
        <v>0</v>
      </c>
      <c r="K198" s="87">
        <v>0</v>
      </c>
      <c r="L198" s="87"/>
      <c r="M198" s="87">
        <v>0</v>
      </c>
      <c r="N198" s="87">
        <v>0</v>
      </c>
      <c r="O198" s="87">
        <v>0</v>
      </c>
      <c r="P198" s="164">
        <v>0</v>
      </c>
    </row>
    <row r="199" spans="1:16" ht="15.75">
      <c r="A199" s="25">
        <v>601860</v>
      </c>
      <c r="B199" s="25">
        <f t="shared" si="126"/>
        <v>625401070</v>
      </c>
      <c r="C199" s="25">
        <v>401070</v>
      </c>
      <c r="D199" s="84" t="s">
        <v>86</v>
      </c>
      <c r="E199" s="31" t="s">
        <v>36</v>
      </c>
      <c r="F199" s="85" t="e">
        <f>IF(#REF!, F198/#REF!*100, 0)</f>
        <v>#REF!</v>
      </c>
      <c r="G199" s="85">
        <f t="shared" ref="G199:I199" si="136">IF(F198, G198/F198*100, 0)</f>
        <v>0</v>
      </c>
      <c r="H199" s="85">
        <f t="shared" si="136"/>
        <v>0</v>
      </c>
      <c r="I199" s="85">
        <f t="shared" si="136"/>
        <v>0</v>
      </c>
      <c r="J199" s="85">
        <f>IF(I198, J198/I198*100, 0)</f>
        <v>0</v>
      </c>
      <c r="K199" s="85">
        <v>0</v>
      </c>
      <c r="L199" s="85"/>
      <c r="M199" s="151" t="s">
        <v>37</v>
      </c>
      <c r="N199" s="85">
        <f>IF(M198, N198/M198*100, 0)</f>
        <v>0</v>
      </c>
      <c r="O199" s="85">
        <f>IF(M198, O198/M198*100, 0)</f>
        <v>0</v>
      </c>
      <c r="P199" s="165">
        <f>IF(N198, P198/N198*100, 0)</f>
        <v>0</v>
      </c>
    </row>
    <row r="200" spans="1:16" ht="15.75">
      <c r="A200" s="25">
        <v>601870</v>
      </c>
      <c r="B200" s="25">
        <f t="shared" si="126"/>
        <v>625400080</v>
      </c>
      <c r="C200" s="25">
        <v>400080</v>
      </c>
      <c r="D200" s="134" t="s">
        <v>650</v>
      </c>
      <c r="E200" s="27" t="s">
        <v>85</v>
      </c>
      <c r="F200" s="87">
        <v>0</v>
      </c>
      <c r="G200" s="87">
        <v>0</v>
      </c>
      <c r="H200" s="87">
        <v>0</v>
      </c>
      <c r="I200" s="87">
        <v>0</v>
      </c>
      <c r="J200" s="87">
        <v>0</v>
      </c>
      <c r="K200" s="87">
        <v>0</v>
      </c>
      <c r="L200" s="87"/>
      <c r="M200" s="87">
        <v>0</v>
      </c>
      <c r="N200" s="87">
        <v>0</v>
      </c>
      <c r="O200" s="87">
        <v>0</v>
      </c>
      <c r="P200" s="164">
        <v>0</v>
      </c>
    </row>
    <row r="201" spans="1:16" ht="15.75">
      <c r="A201" s="25">
        <v>601880</v>
      </c>
      <c r="B201" s="25">
        <f t="shared" si="126"/>
        <v>625401080</v>
      </c>
      <c r="C201" s="25">
        <v>401080</v>
      </c>
      <c r="D201" s="84" t="s">
        <v>86</v>
      </c>
      <c r="E201" s="31" t="s">
        <v>36</v>
      </c>
      <c r="F201" s="85" t="e">
        <f>IF(#REF!, F200/#REF!*100, 0)</f>
        <v>#REF!</v>
      </c>
      <c r="G201" s="85">
        <f t="shared" ref="G201:I201" si="137">IF(F200, G200/F200*100, 0)</f>
        <v>0</v>
      </c>
      <c r="H201" s="85">
        <f t="shared" si="137"/>
        <v>0</v>
      </c>
      <c r="I201" s="85">
        <f t="shared" si="137"/>
        <v>0</v>
      </c>
      <c r="J201" s="85">
        <f>IF(I200, J200/I200*100, 0)</f>
        <v>0</v>
      </c>
      <c r="K201" s="85">
        <v>0</v>
      </c>
      <c r="L201" s="85"/>
      <c r="M201" s="151" t="s">
        <v>37</v>
      </c>
      <c r="N201" s="85">
        <f>IF(M200, N200/M200*100, 0)</f>
        <v>0</v>
      </c>
      <c r="O201" s="85">
        <f>IF(M200, O200/M200*100, 0)</f>
        <v>0</v>
      </c>
      <c r="P201" s="165">
        <f>IF(N200, P200/N200*100, 0)</f>
        <v>0</v>
      </c>
    </row>
    <row r="202" spans="1:16" ht="15.75">
      <c r="A202" s="25">
        <v>601890</v>
      </c>
      <c r="B202" s="25">
        <f t="shared" si="126"/>
        <v>625400090</v>
      </c>
      <c r="C202" s="25">
        <v>400090</v>
      </c>
      <c r="D202" s="134" t="s">
        <v>651</v>
      </c>
      <c r="E202" s="138" t="s">
        <v>85</v>
      </c>
      <c r="F202" s="87">
        <v>0</v>
      </c>
      <c r="G202" s="87">
        <v>0</v>
      </c>
      <c r="H202" s="87">
        <v>0</v>
      </c>
      <c r="I202" s="87">
        <v>0</v>
      </c>
      <c r="J202" s="87">
        <v>0</v>
      </c>
      <c r="K202" s="87">
        <v>0</v>
      </c>
      <c r="L202" s="87"/>
      <c r="M202" s="87">
        <v>0</v>
      </c>
      <c r="N202" s="87">
        <v>0</v>
      </c>
      <c r="O202" s="87">
        <v>0</v>
      </c>
      <c r="P202" s="164">
        <v>0</v>
      </c>
    </row>
    <row r="203" spans="1:16" ht="15.75">
      <c r="A203" s="25">
        <v>601900</v>
      </c>
      <c r="B203" s="25">
        <f t="shared" si="126"/>
        <v>625401090</v>
      </c>
      <c r="C203" s="25">
        <v>401090</v>
      </c>
      <c r="D203" s="84" t="s">
        <v>86</v>
      </c>
      <c r="E203" s="31" t="s">
        <v>36</v>
      </c>
      <c r="F203" s="85" t="e">
        <f>IF(#REF!, F202/#REF!*100, 0)</f>
        <v>#REF!</v>
      </c>
      <c r="G203" s="85">
        <f t="shared" ref="G203:I203" si="138">IF(F202, G202/F202*100, 0)</f>
        <v>0</v>
      </c>
      <c r="H203" s="85">
        <f t="shared" si="138"/>
        <v>0</v>
      </c>
      <c r="I203" s="85">
        <f t="shared" si="138"/>
        <v>0</v>
      </c>
      <c r="J203" s="85">
        <f>IF(I202, J202/I202*100, 0)</f>
        <v>0</v>
      </c>
      <c r="K203" s="85">
        <v>0</v>
      </c>
      <c r="L203" s="85"/>
      <c r="M203" s="151" t="s">
        <v>37</v>
      </c>
      <c r="N203" s="85">
        <f>IF(M202, N202/M202*100, 0)</f>
        <v>0</v>
      </c>
      <c r="O203" s="85">
        <f>IF(M202, O202/M202*100, 0)</f>
        <v>0</v>
      </c>
      <c r="P203" s="165">
        <f>IF(N202, P202/N202*100, 0)</f>
        <v>0</v>
      </c>
    </row>
    <row r="204" spans="1:16" ht="15.75">
      <c r="A204" s="25">
        <v>601910</v>
      </c>
      <c r="B204" s="25">
        <f t="shared" si="126"/>
        <v>625400100</v>
      </c>
      <c r="C204" s="25">
        <v>400100</v>
      </c>
      <c r="D204" s="134" t="s">
        <v>652</v>
      </c>
      <c r="E204" s="27" t="s">
        <v>85</v>
      </c>
      <c r="F204" s="87">
        <v>0</v>
      </c>
      <c r="G204" s="87">
        <v>0</v>
      </c>
      <c r="H204" s="87">
        <v>0</v>
      </c>
      <c r="I204" s="87">
        <v>0</v>
      </c>
      <c r="J204" s="87">
        <v>0</v>
      </c>
      <c r="K204" s="87">
        <v>0</v>
      </c>
      <c r="L204" s="87"/>
      <c r="M204" s="87">
        <v>0</v>
      </c>
      <c r="N204" s="87">
        <v>0</v>
      </c>
      <c r="O204" s="87">
        <v>0</v>
      </c>
      <c r="P204" s="164">
        <v>0</v>
      </c>
    </row>
    <row r="205" spans="1:16" ht="15.75">
      <c r="A205" s="25">
        <v>601920</v>
      </c>
      <c r="B205" s="25">
        <f t="shared" si="126"/>
        <v>625401100</v>
      </c>
      <c r="C205" s="25">
        <v>401100</v>
      </c>
      <c r="D205" s="84" t="s">
        <v>86</v>
      </c>
      <c r="E205" s="31" t="s">
        <v>36</v>
      </c>
      <c r="F205" s="85" t="e">
        <f>IF(#REF!, F204/#REF!*100, 0)</f>
        <v>#REF!</v>
      </c>
      <c r="G205" s="85">
        <f t="shared" ref="G205:I205" si="139">IF(F204, G204/F204*100, 0)</f>
        <v>0</v>
      </c>
      <c r="H205" s="85">
        <f t="shared" si="139"/>
        <v>0</v>
      </c>
      <c r="I205" s="85">
        <f t="shared" si="139"/>
        <v>0</v>
      </c>
      <c r="J205" s="85">
        <f>IF(I204, J204/I204*100, 0)</f>
        <v>0</v>
      </c>
      <c r="K205" s="85">
        <v>0</v>
      </c>
      <c r="L205" s="85"/>
      <c r="M205" s="151" t="s">
        <v>37</v>
      </c>
      <c r="N205" s="85">
        <f>IF(M204, N204/M204*100, 0)</f>
        <v>0</v>
      </c>
      <c r="O205" s="85">
        <f>IF(M204, O204/M204*100, 0)</f>
        <v>0</v>
      </c>
      <c r="P205" s="165">
        <f>IF(N204, P204/N204*100, 0)</f>
        <v>0</v>
      </c>
    </row>
    <row r="206" spans="1:16" ht="15.75">
      <c r="A206" s="25">
        <v>601930</v>
      </c>
      <c r="B206" s="25">
        <f t="shared" si="126"/>
        <v>625400110</v>
      </c>
      <c r="C206" s="25">
        <v>400110</v>
      </c>
      <c r="D206" s="134" t="s">
        <v>653</v>
      </c>
      <c r="E206" s="27" t="s">
        <v>85</v>
      </c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164"/>
    </row>
    <row r="207" spans="1:16" ht="15.75">
      <c r="A207" s="25">
        <v>601940</v>
      </c>
      <c r="B207" s="25">
        <f t="shared" si="126"/>
        <v>625401110</v>
      </c>
      <c r="C207" s="25">
        <v>401110</v>
      </c>
      <c r="D207" s="84" t="s">
        <v>86</v>
      </c>
      <c r="E207" s="31" t="s">
        <v>36</v>
      </c>
      <c r="F207" s="85" t="e">
        <f>IF(#REF!, F206/#REF!*100, 0)</f>
        <v>#REF!</v>
      </c>
      <c r="G207" s="85">
        <f t="shared" ref="G207:I207" si="140">IF(F206, G206/F206*100, 0)</f>
        <v>0</v>
      </c>
      <c r="H207" s="85">
        <f t="shared" si="140"/>
        <v>0</v>
      </c>
      <c r="I207" s="85">
        <f t="shared" si="140"/>
        <v>0</v>
      </c>
      <c r="J207" s="85">
        <f>IF(I206, J206/I206*100, 0)</f>
        <v>0</v>
      </c>
      <c r="K207" s="85">
        <v>0</v>
      </c>
      <c r="L207" s="85"/>
      <c r="M207" s="151" t="s">
        <v>37</v>
      </c>
      <c r="N207" s="85">
        <f>IF(M206, N206/M206*100, 0)</f>
        <v>0</v>
      </c>
      <c r="O207" s="85">
        <f>IF(M206, O206/M206*100, 0)</f>
        <v>0</v>
      </c>
      <c r="P207" s="165">
        <f>IF(N206, P206/N206*100, 0)</f>
        <v>0</v>
      </c>
    </row>
    <row r="208" spans="1:16" ht="15.75">
      <c r="A208" s="25">
        <v>601950</v>
      </c>
      <c r="B208" s="25">
        <f t="shared" si="126"/>
        <v>625400120</v>
      </c>
      <c r="C208" s="25">
        <v>400120</v>
      </c>
      <c r="D208" s="53" t="s">
        <v>87</v>
      </c>
      <c r="E208" s="27" t="s">
        <v>85</v>
      </c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164"/>
    </row>
    <row r="209" spans="1:16" ht="15.75">
      <c r="A209" s="25">
        <v>601960</v>
      </c>
      <c r="B209" s="25">
        <f t="shared" si="126"/>
        <v>625401120</v>
      </c>
      <c r="C209" s="25">
        <v>401120</v>
      </c>
      <c r="D209" s="84" t="s">
        <v>86</v>
      </c>
      <c r="E209" s="31" t="s">
        <v>36</v>
      </c>
      <c r="F209" s="85" t="e">
        <f>IF(#REF!, F208/#REF!*100, 0)</f>
        <v>#REF!</v>
      </c>
      <c r="G209" s="85">
        <f t="shared" ref="G209:I209" si="141">IF(F208, G208/F208*100, 0)</f>
        <v>0</v>
      </c>
      <c r="H209" s="85">
        <f t="shared" si="141"/>
        <v>0</v>
      </c>
      <c r="I209" s="85">
        <f t="shared" si="141"/>
        <v>0</v>
      </c>
      <c r="J209" s="85">
        <f>IF(I208, J208/I208*100, 0)</f>
        <v>0</v>
      </c>
      <c r="K209" s="85">
        <v>0</v>
      </c>
      <c r="L209" s="85"/>
      <c r="M209" s="151" t="s">
        <v>37</v>
      </c>
      <c r="N209" s="85">
        <f>IF(M208, N208/M208*100, 0)</f>
        <v>0</v>
      </c>
      <c r="O209" s="85">
        <f>IF(M208, O208/M208*100, 0)</f>
        <v>0</v>
      </c>
      <c r="P209" s="165">
        <f>IF(N208, P208/N208*100, 0)</f>
        <v>0</v>
      </c>
    </row>
    <row r="210" spans="1:16" ht="15.75">
      <c r="A210" s="25">
        <v>601970</v>
      </c>
      <c r="B210" s="25">
        <f t="shared" si="126"/>
        <v>625400130</v>
      </c>
      <c r="C210" s="25">
        <v>400130</v>
      </c>
      <c r="D210" s="53" t="s">
        <v>88</v>
      </c>
      <c r="E210" s="27" t="s">
        <v>85</v>
      </c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164"/>
    </row>
    <row r="211" spans="1:16" ht="15.75">
      <c r="A211" s="25">
        <v>601980</v>
      </c>
      <c r="B211" s="25">
        <f t="shared" si="126"/>
        <v>625401130</v>
      </c>
      <c r="C211" s="25">
        <v>401130</v>
      </c>
      <c r="D211" s="84" t="s">
        <v>86</v>
      </c>
      <c r="E211" s="31" t="s">
        <v>36</v>
      </c>
      <c r="F211" s="85" t="e">
        <f>IF(#REF!, F210/#REF!*100, 0)</f>
        <v>#REF!</v>
      </c>
      <c r="G211" s="85">
        <f t="shared" ref="G211:I211" si="142">IF(F210, G210/F210*100, 0)</f>
        <v>0</v>
      </c>
      <c r="H211" s="85">
        <f t="shared" si="142"/>
        <v>0</v>
      </c>
      <c r="I211" s="85">
        <f t="shared" si="142"/>
        <v>0</v>
      </c>
      <c r="J211" s="85">
        <f>IF(I210, J210/I210*100, 0)</f>
        <v>0</v>
      </c>
      <c r="K211" s="85">
        <v>0</v>
      </c>
      <c r="L211" s="85"/>
      <c r="M211" s="151" t="s">
        <v>37</v>
      </c>
      <c r="N211" s="85">
        <f>IF(M210, N210/M210*100, 0)</f>
        <v>0</v>
      </c>
      <c r="O211" s="85">
        <f>IF(M210, O210/M210*100, 0)</f>
        <v>0</v>
      </c>
      <c r="P211" s="165">
        <f>IF(N210, P210/N210*100, 0)</f>
        <v>0</v>
      </c>
    </row>
    <row r="212" spans="1:16" ht="15.75">
      <c r="A212" s="25">
        <v>601990</v>
      </c>
      <c r="B212" s="25">
        <f t="shared" si="126"/>
        <v>625400140</v>
      </c>
      <c r="C212" s="25">
        <v>400140</v>
      </c>
      <c r="D212" s="53" t="s">
        <v>89</v>
      </c>
      <c r="E212" s="27" t="s">
        <v>85</v>
      </c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164"/>
    </row>
    <row r="213" spans="1:16" ht="15.75">
      <c r="A213" s="25">
        <v>602000</v>
      </c>
      <c r="B213" s="25">
        <f t="shared" si="126"/>
        <v>625401140</v>
      </c>
      <c r="C213" s="25">
        <v>401140</v>
      </c>
      <c r="D213" s="84" t="s">
        <v>86</v>
      </c>
      <c r="E213" s="31" t="s">
        <v>36</v>
      </c>
      <c r="F213" s="85" t="e">
        <f>IF(#REF!, F212/#REF!*100, 0)</f>
        <v>#REF!</v>
      </c>
      <c r="G213" s="85">
        <f t="shared" ref="G213:I213" si="143">IF(F212, G212/F212*100, 0)</f>
        <v>0</v>
      </c>
      <c r="H213" s="85">
        <f t="shared" si="143"/>
        <v>0</v>
      </c>
      <c r="I213" s="85">
        <f t="shared" si="143"/>
        <v>0</v>
      </c>
      <c r="J213" s="85">
        <f>IF(I212, J212/I212*100, 0)</f>
        <v>0</v>
      </c>
      <c r="K213" s="85">
        <v>0</v>
      </c>
      <c r="L213" s="85"/>
      <c r="M213" s="151" t="s">
        <v>37</v>
      </c>
      <c r="N213" s="85">
        <f>IF(M212, N212/M212*100, 0)</f>
        <v>0</v>
      </c>
      <c r="O213" s="85">
        <f>IF(M212, O212/M212*100, 0)</f>
        <v>0</v>
      </c>
      <c r="P213" s="165">
        <f>IF(N212, P212/N212*100, 0)</f>
        <v>0</v>
      </c>
    </row>
    <row r="214" spans="1:16" ht="15.75">
      <c r="A214" s="25">
        <v>602010</v>
      </c>
      <c r="B214" s="25">
        <f t="shared" si="126"/>
        <v>625400150</v>
      </c>
      <c r="C214" s="25">
        <v>400150</v>
      </c>
      <c r="D214" s="53" t="s">
        <v>90</v>
      </c>
      <c r="E214" s="27" t="s">
        <v>85</v>
      </c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164"/>
    </row>
    <row r="215" spans="1:16" ht="15.75">
      <c r="A215" s="25">
        <v>602020</v>
      </c>
      <c r="B215" s="25">
        <f t="shared" si="126"/>
        <v>625401150</v>
      </c>
      <c r="C215" s="25">
        <v>401150</v>
      </c>
      <c r="D215" s="84" t="s">
        <v>86</v>
      </c>
      <c r="E215" s="31" t="s">
        <v>36</v>
      </c>
      <c r="F215" s="85" t="e">
        <f>IF(#REF!, F214/#REF!*100, 0)</f>
        <v>#REF!</v>
      </c>
      <c r="G215" s="85">
        <f t="shared" ref="G215:I215" si="144">IF(F214, G214/F214*100, 0)</f>
        <v>0</v>
      </c>
      <c r="H215" s="85">
        <f t="shared" si="144"/>
        <v>0</v>
      </c>
      <c r="I215" s="85">
        <f t="shared" si="144"/>
        <v>0</v>
      </c>
      <c r="J215" s="85">
        <f>IF(I214, J214/I214*100, 0)</f>
        <v>0</v>
      </c>
      <c r="K215" s="85">
        <v>0</v>
      </c>
      <c r="L215" s="85"/>
      <c r="M215" s="151" t="s">
        <v>37</v>
      </c>
      <c r="N215" s="85">
        <f>IF(M214, N214/M214*100, 0)</f>
        <v>0</v>
      </c>
      <c r="O215" s="85">
        <f>IF(M214, O214/M214*100, 0)</f>
        <v>0</v>
      </c>
      <c r="P215" s="165">
        <f>IF(N214, P214/N214*100, 0)</f>
        <v>0</v>
      </c>
    </row>
    <row r="216" spans="1:16" ht="15.75">
      <c r="A216" s="25">
        <v>602030</v>
      </c>
      <c r="B216" s="25">
        <f t="shared" ref="B216:B247" si="145">VALUE(CONCATENATE($A$2, $C$4, C216))</f>
        <v>625400160</v>
      </c>
      <c r="C216" s="25">
        <v>400160</v>
      </c>
      <c r="D216" s="53" t="s">
        <v>91</v>
      </c>
      <c r="E216" s="27" t="s">
        <v>85</v>
      </c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164"/>
    </row>
    <row r="217" spans="1:16" ht="15.75">
      <c r="A217" s="25">
        <v>602040</v>
      </c>
      <c r="B217" s="25">
        <f t="shared" si="145"/>
        <v>625401160</v>
      </c>
      <c r="C217" s="25">
        <v>401160</v>
      </c>
      <c r="D217" s="84" t="s">
        <v>86</v>
      </c>
      <c r="E217" s="31" t="s">
        <v>36</v>
      </c>
      <c r="F217" s="85" t="e">
        <f>IF(#REF!, F216/#REF!*100, 0)</f>
        <v>#REF!</v>
      </c>
      <c r="G217" s="85">
        <f t="shared" ref="G217:I217" si="146">IF(F216, G216/F216*100, 0)</f>
        <v>0</v>
      </c>
      <c r="H217" s="85">
        <f t="shared" si="146"/>
        <v>0</v>
      </c>
      <c r="I217" s="85">
        <f t="shared" si="146"/>
        <v>0</v>
      </c>
      <c r="J217" s="85">
        <f>IF(I216, J216/I216*100, 0)</f>
        <v>0</v>
      </c>
      <c r="K217" s="85">
        <v>0</v>
      </c>
      <c r="L217" s="85"/>
      <c r="M217" s="151" t="s">
        <v>37</v>
      </c>
      <c r="N217" s="85">
        <f>IF(M216, N216/M216*100, 0)</f>
        <v>0</v>
      </c>
      <c r="O217" s="85">
        <f>IF(M216, O216/M216*100, 0)</f>
        <v>0</v>
      </c>
      <c r="P217" s="165">
        <f>IF(N216, P216/N216*100, 0)</f>
        <v>0</v>
      </c>
    </row>
    <row r="218" spans="1:16" ht="15.75">
      <c r="A218" s="25">
        <v>602050</v>
      </c>
      <c r="B218" s="25">
        <f t="shared" si="145"/>
        <v>625400170</v>
      </c>
      <c r="C218" s="25">
        <v>400170</v>
      </c>
      <c r="D218" s="53" t="s">
        <v>92</v>
      </c>
      <c r="E218" s="27" t="s">
        <v>85</v>
      </c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164"/>
    </row>
    <row r="219" spans="1:16" ht="15.75">
      <c r="A219" s="25">
        <v>602060</v>
      </c>
      <c r="B219" s="25">
        <f t="shared" si="145"/>
        <v>625401170</v>
      </c>
      <c r="C219" s="25">
        <v>401170</v>
      </c>
      <c r="D219" s="84" t="s">
        <v>86</v>
      </c>
      <c r="E219" s="31" t="s">
        <v>36</v>
      </c>
      <c r="F219" s="85" t="e">
        <f>IF(#REF!, F218/#REF!*100, 0)</f>
        <v>#REF!</v>
      </c>
      <c r="G219" s="85">
        <f t="shared" ref="G219:I219" si="147">IF(F218, G218/F218*100, 0)</f>
        <v>0</v>
      </c>
      <c r="H219" s="85">
        <f t="shared" si="147"/>
        <v>0</v>
      </c>
      <c r="I219" s="85">
        <f t="shared" si="147"/>
        <v>0</v>
      </c>
      <c r="J219" s="85">
        <f>IF(I218, J218/I218*100, 0)</f>
        <v>0</v>
      </c>
      <c r="K219" s="85">
        <v>0</v>
      </c>
      <c r="L219" s="85"/>
      <c r="M219" s="151" t="s">
        <v>37</v>
      </c>
      <c r="N219" s="85">
        <f>IF(M218, N218/M218*100, 0)</f>
        <v>0</v>
      </c>
      <c r="O219" s="85">
        <f>IF(M218, O218/M218*100, 0)</f>
        <v>0</v>
      </c>
      <c r="P219" s="165">
        <f>IF(N218, P218/N218*100, 0)</f>
        <v>0</v>
      </c>
    </row>
    <row r="220" spans="1:16" ht="15.75">
      <c r="A220" s="25">
        <v>602070</v>
      </c>
      <c r="B220" s="25">
        <f t="shared" si="145"/>
        <v>625400180</v>
      </c>
      <c r="C220" s="25">
        <v>400180</v>
      </c>
      <c r="D220" s="53" t="s">
        <v>93</v>
      </c>
      <c r="E220" s="27" t="s">
        <v>85</v>
      </c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164"/>
    </row>
    <row r="221" spans="1:16" ht="15.75">
      <c r="A221" s="25">
        <v>602080</v>
      </c>
      <c r="B221" s="25">
        <f t="shared" si="145"/>
        <v>625401180</v>
      </c>
      <c r="C221" s="25">
        <v>401180</v>
      </c>
      <c r="D221" s="84" t="s">
        <v>86</v>
      </c>
      <c r="E221" s="31" t="s">
        <v>36</v>
      </c>
      <c r="F221" s="85" t="e">
        <f>IF(#REF!, F220/#REF!*100, 0)</f>
        <v>#REF!</v>
      </c>
      <c r="G221" s="85">
        <f t="shared" ref="G221:I221" si="148">IF(F220, G220/F220*100, 0)</f>
        <v>0</v>
      </c>
      <c r="H221" s="85">
        <f t="shared" si="148"/>
        <v>0</v>
      </c>
      <c r="I221" s="85">
        <f t="shared" si="148"/>
        <v>0</v>
      </c>
      <c r="J221" s="85">
        <f>IF(I220, J220/I220*100, 0)</f>
        <v>0</v>
      </c>
      <c r="K221" s="85">
        <v>0</v>
      </c>
      <c r="L221" s="85"/>
      <c r="M221" s="151" t="s">
        <v>37</v>
      </c>
      <c r="N221" s="85">
        <f>IF(M220, N220/M220*100, 0)</f>
        <v>0</v>
      </c>
      <c r="O221" s="85">
        <f>IF(M220, O220/M220*100, 0)</f>
        <v>0</v>
      </c>
      <c r="P221" s="165">
        <f>IF(N220, P220/N220*100, 0)</f>
        <v>0</v>
      </c>
    </row>
    <row r="222" spans="1:16" ht="15.75">
      <c r="A222" s="25">
        <v>602090</v>
      </c>
      <c r="B222" s="25">
        <f t="shared" si="145"/>
        <v>625400190</v>
      </c>
      <c r="C222" s="25">
        <v>400190</v>
      </c>
      <c r="D222" s="53" t="s">
        <v>94</v>
      </c>
      <c r="E222" s="27" t="s">
        <v>85</v>
      </c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164"/>
    </row>
    <row r="223" spans="1:16" ht="15.75">
      <c r="A223" s="25">
        <v>602100</v>
      </c>
      <c r="B223" s="25">
        <f t="shared" si="145"/>
        <v>625401190</v>
      </c>
      <c r="C223" s="25">
        <v>401190</v>
      </c>
      <c r="D223" s="84" t="s">
        <v>86</v>
      </c>
      <c r="E223" s="31" t="s">
        <v>36</v>
      </c>
      <c r="F223" s="85" t="e">
        <f>IF(#REF!, F222/#REF!*100, 0)</f>
        <v>#REF!</v>
      </c>
      <c r="G223" s="85">
        <f t="shared" ref="G223:I223" si="149">IF(F222, G222/F222*100, 0)</f>
        <v>0</v>
      </c>
      <c r="H223" s="85">
        <f t="shared" si="149"/>
        <v>0</v>
      </c>
      <c r="I223" s="85">
        <f t="shared" si="149"/>
        <v>0</v>
      </c>
      <c r="J223" s="85">
        <f>IF(I222, J222/I222*100, 0)</f>
        <v>0</v>
      </c>
      <c r="K223" s="85">
        <v>0</v>
      </c>
      <c r="L223" s="85"/>
      <c r="M223" s="151" t="s">
        <v>37</v>
      </c>
      <c r="N223" s="85">
        <f>IF(M222, N222/M222*100, 0)</f>
        <v>0</v>
      </c>
      <c r="O223" s="85">
        <f>IF(M222, O222/M222*100, 0)</f>
        <v>0</v>
      </c>
      <c r="P223" s="165">
        <f>IF(N222, P222/N222*100, 0)</f>
        <v>0</v>
      </c>
    </row>
    <row r="224" spans="1:16" ht="15.75">
      <c r="A224" s="25">
        <v>602110</v>
      </c>
      <c r="B224" s="25">
        <f t="shared" si="145"/>
        <v>625400200</v>
      </c>
      <c r="C224" s="25">
        <v>400200</v>
      </c>
      <c r="D224" s="53" t="s">
        <v>95</v>
      </c>
      <c r="E224" s="27" t="s">
        <v>85</v>
      </c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164"/>
    </row>
    <row r="225" spans="1:16" ht="15.75">
      <c r="A225" s="25">
        <v>602120</v>
      </c>
      <c r="B225" s="25">
        <f t="shared" si="145"/>
        <v>625401200</v>
      </c>
      <c r="C225" s="25">
        <v>401200</v>
      </c>
      <c r="D225" s="84" t="s">
        <v>86</v>
      </c>
      <c r="E225" s="31" t="s">
        <v>36</v>
      </c>
      <c r="F225" s="85" t="e">
        <f>IF(#REF!, F224/#REF!*100, 0)</f>
        <v>#REF!</v>
      </c>
      <c r="G225" s="85">
        <f t="shared" ref="G225:I225" si="150">IF(F224, G224/F224*100, 0)</f>
        <v>0</v>
      </c>
      <c r="H225" s="85">
        <f t="shared" si="150"/>
        <v>0</v>
      </c>
      <c r="I225" s="85">
        <f t="shared" si="150"/>
        <v>0</v>
      </c>
      <c r="J225" s="85">
        <f>IF(I224, J224/I224*100, 0)</f>
        <v>0</v>
      </c>
      <c r="K225" s="85">
        <v>0</v>
      </c>
      <c r="L225" s="85"/>
      <c r="M225" s="151" t="s">
        <v>37</v>
      </c>
      <c r="N225" s="85">
        <f>IF(M224, N224/M224*100, 0)</f>
        <v>0</v>
      </c>
      <c r="O225" s="85">
        <f>IF(M224, O224/M224*100, 0)</f>
        <v>0</v>
      </c>
      <c r="P225" s="165">
        <f>IF(N224, P224/N224*100, 0)</f>
        <v>0</v>
      </c>
    </row>
    <row r="226" spans="1:16" ht="15.75">
      <c r="A226" s="25">
        <v>602130</v>
      </c>
      <c r="B226" s="25">
        <f t="shared" si="145"/>
        <v>625400110</v>
      </c>
      <c r="C226" s="25">
        <v>400110</v>
      </c>
      <c r="D226" s="53" t="s">
        <v>96</v>
      </c>
      <c r="E226" s="27" t="s">
        <v>85</v>
      </c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164"/>
    </row>
    <row r="227" spans="1:16" ht="15.75">
      <c r="A227" s="25">
        <v>602140</v>
      </c>
      <c r="B227" s="25">
        <f t="shared" si="145"/>
        <v>625401110</v>
      </c>
      <c r="C227" s="25">
        <v>401110</v>
      </c>
      <c r="D227" s="84" t="s">
        <v>86</v>
      </c>
      <c r="E227" s="31" t="s">
        <v>36</v>
      </c>
      <c r="F227" s="85" t="e">
        <f>IF(#REF!, F226/#REF!*100, 0)</f>
        <v>#REF!</v>
      </c>
      <c r="G227" s="85">
        <f t="shared" ref="G227:I227" si="151">IF(F226, G226/F226*100, 0)</f>
        <v>0</v>
      </c>
      <c r="H227" s="85">
        <f t="shared" si="151"/>
        <v>0</v>
      </c>
      <c r="I227" s="85">
        <f t="shared" si="151"/>
        <v>0</v>
      </c>
      <c r="J227" s="85">
        <f>IF(I226, J226/I226*100, 0)</f>
        <v>0</v>
      </c>
      <c r="K227" s="85">
        <v>0</v>
      </c>
      <c r="L227" s="85"/>
      <c r="M227" s="151" t="s">
        <v>37</v>
      </c>
      <c r="N227" s="85">
        <f>IF(M226, N226/M226*100, 0)</f>
        <v>0</v>
      </c>
      <c r="O227" s="85">
        <f>IF(M226, O226/M226*100, 0)</f>
        <v>0</v>
      </c>
      <c r="P227" s="165">
        <f>IF(N226, P226/N226*100, 0)</f>
        <v>0</v>
      </c>
    </row>
    <row r="228" spans="1:16" ht="15.75">
      <c r="A228" s="25">
        <v>602150</v>
      </c>
      <c r="B228" s="25">
        <f t="shared" si="145"/>
        <v>625400120</v>
      </c>
      <c r="C228" s="25">
        <v>400120</v>
      </c>
      <c r="D228" s="53" t="s">
        <v>97</v>
      </c>
      <c r="E228" s="27" t="s">
        <v>85</v>
      </c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164"/>
    </row>
    <row r="229" spans="1:16" ht="15.75">
      <c r="A229" s="25">
        <v>602160</v>
      </c>
      <c r="B229" s="25">
        <f t="shared" si="145"/>
        <v>625401120</v>
      </c>
      <c r="C229" s="25">
        <v>401120</v>
      </c>
      <c r="D229" s="84" t="s">
        <v>86</v>
      </c>
      <c r="E229" s="31" t="s">
        <v>36</v>
      </c>
      <c r="F229" s="85" t="e">
        <f>IF(#REF!, F228/#REF!*100, 0)</f>
        <v>#REF!</v>
      </c>
      <c r="G229" s="85">
        <f t="shared" ref="G229:I229" si="152">IF(F228, G228/F228*100, 0)</f>
        <v>0</v>
      </c>
      <c r="H229" s="85">
        <f t="shared" si="152"/>
        <v>0</v>
      </c>
      <c r="I229" s="85">
        <f t="shared" si="152"/>
        <v>0</v>
      </c>
      <c r="J229" s="85">
        <f>IF(I228, J228/I228*100, 0)</f>
        <v>0</v>
      </c>
      <c r="K229" s="85">
        <v>0</v>
      </c>
      <c r="L229" s="85"/>
      <c r="M229" s="151" t="s">
        <v>37</v>
      </c>
      <c r="N229" s="85">
        <f>IF(M228, N228/M228*100, 0)</f>
        <v>0</v>
      </c>
      <c r="O229" s="85">
        <f>IF(M228, O228/M228*100, 0)</f>
        <v>0</v>
      </c>
      <c r="P229" s="165">
        <f>IF(N228, P228/N228*100, 0)</f>
        <v>0</v>
      </c>
    </row>
    <row r="230" spans="1:16" ht="15.75">
      <c r="A230" s="25">
        <v>602170</v>
      </c>
      <c r="B230" s="25">
        <f t="shared" si="145"/>
        <v>625400130</v>
      </c>
      <c r="C230" s="25">
        <v>400130</v>
      </c>
      <c r="D230" s="53" t="s">
        <v>98</v>
      </c>
      <c r="E230" s="27" t="s">
        <v>85</v>
      </c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164"/>
    </row>
    <row r="231" spans="1:16" ht="15.75">
      <c r="A231" s="25">
        <v>602180</v>
      </c>
      <c r="B231" s="25">
        <f t="shared" si="145"/>
        <v>625401130</v>
      </c>
      <c r="C231" s="25">
        <v>401130</v>
      </c>
      <c r="D231" s="84" t="s">
        <v>86</v>
      </c>
      <c r="E231" s="31" t="s">
        <v>36</v>
      </c>
      <c r="F231" s="85" t="e">
        <f>IF(#REF!, F230/#REF!*100, 0)</f>
        <v>#REF!</v>
      </c>
      <c r="G231" s="85">
        <f t="shared" ref="G231:I231" si="153">IF(F230, G230/F230*100, 0)</f>
        <v>0</v>
      </c>
      <c r="H231" s="85">
        <f t="shared" si="153"/>
        <v>0</v>
      </c>
      <c r="I231" s="85">
        <f t="shared" si="153"/>
        <v>0</v>
      </c>
      <c r="J231" s="85">
        <f>IF(I230, J230/I230*100, 0)</f>
        <v>0</v>
      </c>
      <c r="K231" s="85">
        <v>0</v>
      </c>
      <c r="L231" s="85"/>
      <c r="M231" s="151" t="s">
        <v>37</v>
      </c>
      <c r="N231" s="85">
        <f>IF(M230, N230/M230*100, 0)</f>
        <v>0</v>
      </c>
      <c r="O231" s="85">
        <f>IF(M230, O230/M230*100, 0)</f>
        <v>0</v>
      </c>
      <c r="P231" s="165">
        <f>IF(N230, P230/N230*100, 0)</f>
        <v>0</v>
      </c>
    </row>
    <row r="232" spans="1:16" ht="15.75">
      <c r="A232" s="25">
        <v>602190</v>
      </c>
      <c r="B232" s="25">
        <f t="shared" si="145"/>
        <v>625400140</v>
      </c>
      <c r="C232" s="25">
        <v>400140</v>
      </c>
      <c r="D232" s="53" t="s">
        <v>99</v>
      </c>
      <c r="E232" s="27" t="s">
        <v>85</v>
      </c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164"/>
    </row>
    <row r="233" spans="1:16" ht="15.75">
      <c r="A233" s="25">
        <v>602200</v>
      </c>
      <c r="B233" s="25">
        <f t="shared" si="145"/>
        <v>625401140</v>
      </c>
      <c r="C233" s="25">
        <v>401140</v>
      </c>
      <c r="D233" s="84" t="s">
        <v>86</v>
      </c>
      <c r="E233" s="31" t="s">
        <v>36</v>
      </c>
      <c r="F233" s="85" t="e">
        <f>IF(#REF!, F232/#REF!*100, 0)</f>
        <v>#REF!</v>
      </c>
      <c r="G233" s="85">
        <f t="shared" ref="G233:I233" si="154">IF(F232, G232/F232*100, 0)</f>
        <v>0</v>
      </c>
      <c r="H233" s="85">
        <f t="shared" si="154"/>
        <v>0</v>
      </c>
      <c r="I233" s="85">
        <f t="shared" si="154"/>
        <v>0</v>
      </c>
      <c r="J233" s="85">
        <f>IF(I232, J232/I232*100, 0)</f>
        <v>0</v>
      </c>
      <c r="K233" s="85">
        <v>0</v>
      </c>
      <c r="L233" s="85"/>
      <c r="M233" s="151" t="s">
        <v>37</v>
      </c>
      <c r="N233" s="85">
        <f>IF(M232, N232/M232*100, 0)</f>
        <v>0</v>
      </c>
      <c r="O233" s="85">
        <f>IF(M232, O232/M232*100, 0)</f>
        <v>0</v>
      </c>
      <c r="P233" s="165">
        <f>IF(N232, P232/N232*100, 0)</f>
        <v>0</v>
      </c>
    </row>
    <row r="234" spans="1:16" ht="15.75">
      <c r="A234" s="25">
        <v>602210</v>
      </c>
      <c r="B234" s="25">
        <f t="shared" si="145"/>
        <v>625400150</v>
      </c>
      <c r="C234" s="25">
        <v>400150</v>
      </c>
      <c r="D234" s="53" t="s">
        <v>100</v>
      </c>
      <c r="E234" s="27" t="s">
        <v>85</v>
      </c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164"/>
    </row>
    <row r="235" spans="1:16" ht="15.75">
      <c r="A235" s="25">
        <v>602220</v>
      </c>
      <c r="B235" s="25">
        <f t="shared" si="145"/>
        <v>625401150</v>
      </c>
      <c r="C235" s="25">
        <v>401150</v>
      </c>
      <c r="D235" s="84" t="s">
        <v>86</v>
      </c>
      <c r="E235" s="31" t="s">
        <v>36</v>
      </c>
      <c r="F235" s="85" t="e">
        <f>IF(#REF!, F234/#REF!*100, 0)</f>
        <v>#REF!</v>
      </c>
      <c r="G235" s="85">
        <f t="shared" ref="G235:I235" si="155">IF(F234, G234/F234*100, 0)</f>
        <v>0</v>
      </c>
      <c r="H235" s="85">
        <f t="shared" si="155"/>
        <v>0</v>
      </c>
      <c r="I235" s="85">
        <f t="shared" si="155"/>
        <v>0</v>
      </c>
      <c r="J235" s="85">
        <f>IF(I234, J234/I234*100, 0)</f>
        <v>0</v>
      </c>
      <c r="K235" s="85">
        <v>0</v>
      </c>
      <c r="L235" s="85"/>
      <c r="M235" s="151" t="s">
        <v>37</v>
      </c>
      <c r="N235" s="85">
        <f>IF(M234, N234/M234*100, 0)</f>
        <v>0</v>
      </c>
      <c r="O235" s="85">
        <f>IF(M234, O234/M234*100, 0)</f>
        <v>0</v>
      </c>
      <c r="P235" s="165">
        <f>IF(N234, P234/N234*100, 0)</f>
        <v>0</v>
      </c>
    </row>
    <row r="236" spans="1:16" ht="15.75">
      <c r="A236" s="25">
        <v>602230</v>
      </c>
      <c r="B236" s="25">
        <f t="shared" si="145"/>
        <v>625400160</v>
      </c>
      <c r="C236" s="25">
        <v>400160</v>
      </c>
      <c r="D236" s="53" t="s">
        <v>101</v>
      </c>
      <c r="E236" s="27" t="s">
        <v>85</v>
      </c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164"/>
    </row>
    <row r="237" spans="1:16" ht="15.75">
      <c r="A237" s="25">
        <v>602240</v>
      </c>
      <c r="B237" s="25">
        <f t="shared" si="145"/>
        <v>625401160</v>
      </c>
      <c r="C237" s="25">
        <v>401160</v>
      </c>
      <c r="D237" s="84" t="s">
        <v>86</v>
      </c>
      <c r="E237" s="31" t="s">
        <v>36</v>
      </c>
      <c r="F237" s="85" t="e">
        <f>IF(#REF!, F236/#REF!*100, 0)</f>
        <v>#REF!</v>
      </c>
      <c r="G237" s="85">
        <f t="shared" ref="G237:I237" si="156">IF(F236, G236/F236*100, 0)</f>
        <v>0</v>
      </c>
      <c r="H237" s="85">
        <f t="shared" si="156"/>
        <v>0</v>
      </c>
      <c r="I237" s="85">
        <f t="shared" si="156"/>
        <v>0</v>
      </c>
      <c r="J237" s="85">
        <f>IF(I236, J236/I236*100, 0)</f>
        <v>0</v>
      </c>
      <c r="K237" s="85">
        <v>0</v>
      </c>
      <c r="L237" s="85"/>
      <c r="M237" s="151" t="s">
        <v>37</v>
      </c>
      <c r="N237" s="85">
        <f>IF(M236, N236/M236*100, 0)</f>
        <v>0</v>
      </c>
      <c r="O237" s="85">
        <f>IF(M236, O236/M236*100, 0)</f>
        <v>0</v>
      </c>
      <c r="P237" s="165">
        <f>IF(N236, P236/N236*100, 0)</f>
        <v>0</v>
      </c>
    </row>
    <row r="238" spans="1:16" ht="15.75">
      <c r="A238" s="25">
        <v>602250</v>
      </c>
      <c r="B238" s="25">
        <f t="shared" si="145"/>
        <v>625400170</v>
      </c>
      <c r="C238" s="25">
        <v>400170</v>
      </c>
      <c r="D238" s="53" t="s">
        <v>102</v>
      </c>
      <c r="E238" s="27" t="s">
        <v>85</v>
      </c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164"/>
    </row>
    <row r="239" spans="1:16" ht="15.75">
      <c r="A239" s="25">
        <v>602260</v>
      </c>
      <c r="B239" s="25">
        <f t="shared" si="145"/>
        <v>625401170</v>
      </c>
      <c r="C239" s="25">
        <v>401170</v>
      </c>
      <c r="D239" s="84" t="s">
        <v>86</v>
      </c>
      <c r="E239" s="31" t="s">
        <v>36</v>
      </c>
      <c r="F239" s="85" t="e">
        <f>IF(#REF!, F238/#REF!*100, 0)</f>
        <v>#REF!</v>
      </c>
      <c r="G239" s="85">
        <f t="shared" ref="G239:I239" si="157">IF(F238, G238/F238*100, 0)</f>
        <v>0</v>
      </c>
      <c r="H239" s="85">
        <f t="shared" si="157"/>
        <v>0</v>
      </c>
      <c r="I239" s="85">
        <f t="shared" si="157"/>
        <v>0</v>
      </c>
      <c r="J239" s="85">
        <f>IF(I238, J238/I238*100, 0)</f>
        <v>0</v>
      </c>
      <c r="K239" s="85">
        <v>0</v>
      </c>
      <c r="L239" s="85"/>
      <c r="M239" s="151" t="s">
        <v>37</v>
      </c>
      <c r="N239" s="85">
        <f>IF(M238, N238/M238*100, 0)</f>
        <v>0</v>
      </c>
      <c r="O239" s="85">
        <f>IF(M238, O238/M238*100, 0)</f>
        <v>0</v>
      </c>
      <c r="P239" s="165">
        <f>IF(N238, P238/N238*100, 0)</f>
        <v>0</v>
      </c>
    </row>
    <row r="240" spans="1:16" ht="15.75">
      <c r="A240" s="25">
        <v>602270</v>
      </c>
      <c r="B240" s="25">
        <f t="shared" si="145"/>
        <v>625400180</v>
      </c>
      <c r="C240" s="25">
        <v>400180</v>
      </c>
      <c r="D240" s="53" t="s">
        <v>103</v>
      </c>
      <c r="E240" s="27" t="s">
        <v>85</v>
      </c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164"/>
    </row>
    <row r="241" spans="1:16" ht="15.75">
      <c r="A241" s="25">
        <v>602280</v>
      </c>
      <c r="B241" s="25">
        <f t="shared" si="145"/>
        <v>625401180</v>
      </c>
      <c r="C241" s="25">
        <v>401180</v>
      </c>
      <c r="D241" s="84" t="s">
        <v>86</v>
      </c>
      <c r="E241" s="31" t="s">
        <v>36</v>
      </c>
      <c r="F241" s="85" t="e">
        <f>IF(#REF!, F240/#REF!*100, 0)</f>
        <v>#REF!</v>
      </c>
      <c r="G241" s="85">
        <f t="shared" ref="G241:I241" si="158">IF(F240, G240/F240*100, 0)</f>
        <v>0</v>
      </c>
      <c r="H241" s="85">
        <f t="shared" si="158"/>
        <v>0</v>
      </c>
      <c r="I241" s="85">
        <f t="shared" si="158"/>
        <v>0</v>
      </c>
      <c r="J241" s="85">
        <f>IF(I240, J240/I240*100, 0)</f>
        <v>0</v>
      </c>
      <c r="K241" s="85">
        <v>0</v>
      </c>
      <c r="L241" s="85"/>
      <c r="M241" s="151" t="s">
        <v>37</v>
      </c>
      <c r="N241" s="85">
        <f>IF(M240, N240/M240*100, 0)</f>
        <v>0</v>
      </c>
      <c r="O241" s="85">
        <f>IF(M240, O240/M240*100, 0)</f>
        <v>0</v>
      </c>
      <c r="P241" s="165">
        <f>IF(N240, P240/N240*100, 0)</f>
        <v>0</v>
      </c>
    </row>
    <row r="242" spans="1:16" ht="15.75">
      <c r="A242" s="25">
        <v>602290</v>
      </c>
      <c r="B242" s="25">
        <f t="shared" si="145"/>
        <v>625400190</v>
      </c>
      <c r="C242" s="25">
        <v>400190</v>
      </c>
      <c r="D242" s="53" t="s">
        <v>104</v>
      </c>
      <c r="E242" s="27" t="s">
        <v>85</v>
      </c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164"/>
    </row>
    <row r="243" spans="1:16" ht="15.75">
      <c r="A243" s="25">
        <v>602300</v>
      </c>
      <c r="B243" s="25">
        <f t="shared" si="145"/>
        <v>625401190</v>
      </c>
      <c r="C243" s="25">
        <v>401190</v>
      </c>
      <c r="D243" s="84" t="s">
        <v>86</v>
      </c>
      <c r="E243" s="31" t="s">
        <v>36</v>
      </c>
      <c r="F243" s="85" t="e">
        <f>IF(#REF!, F242/#REF!*100, 0)</f>
        <v>#REF!</v>
      </c>
      <c r="G243" s="85">
        <f t="shared" ref="G243:I243" si="159">IF(F242, G242/F242*100, 0)</f>
        <v>0</v>
      </c>
      <c r="H243" s="85">
        <f t="shared" si="159"/>
        <v>0</v>
      </c>
      <c r="I243" s="85">
        <f t="shared" si="159"/>
        <v>0</v>
      </c>
      <c r="J243" s="85">
        <f>IF(I242, J242/I242*100, 0)</f>
        <v>0</v>
      </c>
      <c r="K243" s="85">
        <v>0</v>
      </c>
      <c r="L243" s="85"/>
      <c r="M243" s="151" t="s">
        <v>37</v>
      </c>
      <c r="N243" s="85">
        <f>IF(M242, N242/M242*100, 0)</f>
        <v>0</v>
      </c>
      <c r="O243" s="85">
        <f>IF(M242, O242/M242*100, 0)</f>
        <v>0</v>
      </c>
      <c r="P243" s="165">
        <f>IF(N242, P242/N242*100, 0)</f>
        <v>0</v>
      </c>
    </row>
    <row r="244" spans="1:16" ht="15.75">
      <c r="A244" s="25">
        <v>602310</v>
      </c>
      <c r="B244" s="25">
        <f t="shared" si="145"/>
        <v>625400200</v>
      </c>
      <c r="C244" s="25">
        <v>400200</v>
      </c>
      <c r="D244" s="53" t="s">
        <v>105</v>
      </c>
      <c r="E244" s="27" t="s">
        <v>85</v>
      </c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164"/>
    </row>
    <row r="245" spans="1:16" ht="15.75">
      <c r="A245" s="25">
        <v>602320</v>
      </c>
      <c r="B245" s="25">
        <f t="shared" si="145"/>
        <v>625401200</v>
      </c>
      <c r="C245" s="25">
        <v>401200</v>
      </c>
      <c r="D245" s="84" t="s">
        <v>86</v>
      </c>
      <c r="E245" s="31" t="s">
        <v>36</v>
      </c>
      <c r="F245" s="85" t="e">
        <f>IF(#REF!, F244/#REF!*100, 0)</f>
        <v>#REF!</v>
      </c>
      <c r="G245" s="85">
        <f t="shared" ref="G245:I245" si="160">IF(F244, G244/F244*100, 0)</f>
        <v>0</v>
      </c>
      <c r="H245" s="85">
        <f t="shared" si="160"/>
        <v>0</v>
      </c>
      <c r="I245" s="85">
        <f t="shared" si="160"/>
        <v>0</v>
      </c>
      <c r="J245" s="85">
        <f>IF(I244, J244/I244*100, 0)</f>
        <v>0</v>
      </c>
      <c r="K245" s="85"/>
      <c r="L245" s="85"/>
      <c r="M245" s="151" t="s">
        <v>37</v>
      </c>
      <c r="N245" s="85">
        <f>IF(M244, N244/M244*100, 0)</f>
        <v>0</v>
      </c>
      <c r="O245" s="85">
        <f>IF(M244, O244/M244*100, 0)</f>
        <v>0</v>
      </c>
      <c r="P245" s="165">
        <f>IF(N244, P244/N244*100, 0)</f>
        <v>0</v>
      </c>
    </row>
    <row r="246" spans="1:16" ht="58.5">
      <c r="A246" s="25">
        <v>602330</v>
      </c>
      <c r="B246" s="25">
        <f t="shared" si="145"/>
        <v>625500000</v>
      </c>
      <c r="C246" s="25">
        <v>500000</v>
      </c>
      <c r="D246" s="83" t="s">
        <v>106</v>
      </c>
      <c r="E246" s="27" t="s">
        <v>68</v>
      </c>
      <c r="F246" s="48">
        <f t="shared" ref="F246:G246" si="161">IF(F184, F308*1000/12/F184, 0)</f>
        <v>51784.167735849041</v>
      </c>
      <c r="G246" s="48">
        <f t="shared" si="161"/>
        <v>54941.443902439016</v>
      </c>
      <c r="H246" s="48">
        <f>SUM(H308*1000/12/H184)</f>
        <v>91042.777777777781</v>
      </c>
      <c r="I246" s="48">
        <f>SUM(I308)*1000/12/I184</f>
        <v>94790.449438202253</v>
      </c>
      <c r="J246" s="48">
        <f>SUM(J308*1000/12/J184)</f>
        <v>95608.24074074073</v>
      </c>
      <c r="K246" s="48">
        <f>SUM(K308*1000/12/K184)</f>
        <v>98535.76779026218</v>
      </c>
      <c r="L246" s="48">
        <v>99632.6</v>
      </c>
      <c r="M246" s="48">
        <f>IF(M184, M308*1000/3/M184, 0)</f>
        <v>30748.617647058825</v>
      </c>
      <c r="N246" s="48">
        <v>32216.09</v>
      </c>
      <c r="O246" s="48">
        <v>33125.599999999999</v>
      </c>
      <c r="P246" s="163">
        <v>33625.300000000003</v>
      </c>
    </row>
    <row r="247" spans="1:16" ht="15.75">
      <c r="A247" s="25">
        <v>602340</v>
      </c>
      <c r="B247" s="25">
        <f t="shared" si="145"/>
        <v>625501000</v>
      </c>
      <c r="C247" s="25">
        <v>501000</v>
      </c>
      <c r="D247" s="84" t="s">
        <v>86</v>
      </c>
      <c r="E247" s="31" t="s">
        <v>36</v>
      </c>
      <c r="F247" s="85" t="e">
        <f>IF(#REF!, F246/#REF!*100, 0)</f>
        <v>#REF!</v>
      </c>
      <c r="G247" s="85">
        <f t="shared" ref="G247:I247" si="162">IF(F246, G246/F246*100, 0)</f>
        <v>106.09699123233038</v>
      </c>
      <c r="H247" s="85">
        <f t="shared" si="162"/>
        <v>165.70874609601609</v>
      </c>
      <c r="I247" s="85">
        <f t="shared" si="162"/>
        <v>104.11638545297023</v>
      </c>
      <c r="J247" s="85">
        <f>IF(I246, J246/I246*100, 0)</f>
        <v>100.86273596906155</v>
      </c>
      <c r="K247" s="85">
        <v>102.3</v>
      </c>
      <c r="L247" s="85">
        <v>101.3</v>
      </c>
      <c r="M247" s="151" t="s">
        <v>37</v>
      </c>
      <c r="N247" s="85">
        <v>104.8</v>
      </c>
      <c r="O247" s="85">
        <f>IF(M246, O246/M246*100, 0)</f>
        <v>107.73037142750556</v>
      </c>
      <c r="P247" s="165">
        <f>IF(N246, P246/N246*100, 0)</f>
        <v>104.37424280848484</v>
      </c>
    </row>
    <row r="248" spans="1:16" ht="15.75">
      <c r="A248" s="25">
        <v>602350</v>
      </c>
      <c r="B248" s="25">
        <f t="shared" ref="B248:B279" si="163">VALUE(CONCATENATE($A$2, $C$4, C248))</f>
        <v>625500010</v>
      </c>
      <c r="C248" s="25">
        <v>500010</v>
      </c>
      <c r="D248" s="89" t="str">
        <f>D186</f>
        <v>ООО"Восточное"</v>
      </c>
      <c r="E248" s="27" t="s">
        <v>68</v>
      </c>
      <c r="F248" s="87">
        <v>69484.490000000005</v>
      </c>
      <c r="G248" s="87">
        <v>72356.600000000006</v>
      </c>
      <c r="H248" s="139">
        <v>73256.3</v>
      </c>
      <c r="I248" s="87">
        <v>74125.3</v>
      </c>
      <c r="J248" s="87">
        <v>74963.199999999997</v>
      </c>
      <c r="K248" s="87">
        <v>75123.600000000006</v>
      </c>
      <c r="L248" s="87">
        <v>75896.3</v>
      </c>
      <c r="M248" s="87">
        <v>37813.199999999997</v>
      </c>
      <c r="N248" s="87">
        <v>38123.1</v>
      </c>
      <c r="O248" s="87">
        <v>38963.199999999997</v>
      </c>
      <c r="P248" s="164">
        <v>39032.6</v>
      </c>
    </row>
    <row r="249" spans="1:16" ht="15.75">
      <c r="A249" s="25">
        <v>602360</v>
      </c>
      <c r="B249" s="25">
        <f t="shared" si="163"/>
        <v>625501010</v>
      </c>
      <c r="C249" s="25">
        <v>501010</v>
      </c>
      <c r="D249" s="84" t="s">
        <v>86</v>
      </c>
      <c r="E249" s="31" t="s">
        <v>36</v>
      </c>
      <c r="F249" s="85" t="e">
        <f>IF(#REF!, F248/#REF!*100, 0)</f>
        <v>#REF!</v>
      </c>
      <c r="G249" s="85">
        <f t="shared" ref="G249:I249" si="164">IF(F248, G248/F248*100, 0)</f>
        <v>104.1334548184782</v>
      </c>
      <c r="H249" s="85">
        <f t="shared" si="164"/>
        <v>101.24342492599155</v>
      </c>
      <c r="I249" s="85">
        <f t="shared" si="164"/>
        <v>101.18624609760525</v>
      </c>
      <c r="J249" s="85">
        <f>IF(I248, J248/I248*100, 0)</f>
        <v>101.13038328344032</v>
      </c>
      <c r="K249" s="85">
        <v>102.3</v>
      </c>
      <c r="L249" s="85">
        <v>101.2</v>
      </c>
      <c r="M249" s="151" t="s">
        <v>37</v>
      </c>
      <c r="N249" s="85">
        <f>IF(M248, N248/M248*100, 0)</f>
        <v>100.81955507600522</v>
      </c>
      <c r="O249" s="85">
        <f>IF(M248, O248/M248*100, 0)</f>
        <v>103.04126601292671</v>
      </c>
      <c r="P249" s="165">
        <f>IF(N248, P248/N248*100, 0)</f>
        <v>102.38569266402784</v>
      </c>
    </row>
    <row r="250" spans="1:16" ht="15.75">
      <c r="A250" s="25">
        <v>602370</v>
      </c>
      <c r="B250" s="25">
        <f t="shared" si="163"/>
        <v>625500020</v>
      </c>
      <c r="C250" s="25">
        <v>500020</v>
      </c>
      <c r="D250" s="89" t="str">
        <f>D188</f>
        <v>ЗАО "Шахтер"</v>
      </c>
      <c r="E250" s="27" t="s">
        <v>68</v>
      </c>
      <c r="F250" s="87">
        <v>29359</v>
      </c>
      <c r="G250" s="87">
        <v>32156.3</v>
      </c>
      <c r="H250" s="87">
        <v>33126.5</v>
      </c>
      <c r="I250" s="87">
        <v>34125.599999999999</v>
      </c>
      <c r="J250" s="87">
        <v>34963.199999999997</v>
      </c>
      <c r="K250" s="87">
        <v>35263.199999999997</v>
      </c>
      <c r="L250" s="87">
        <v>36253.300000000003</v>
      </c>
      <c r="M250" s="87">
        <v>21682.3</v>
      </c>
      <c r="N250" s="87">
        <v>25883.3</v>
      </c>
      <c r="O250" s="87">
        <v>26536.2</v>
      </c>
      <c r="P250" s="164">
        <v>27025.3</v>
      </c>
    </row>
    <row r="251" spans="1:16" ht="15.75">
      <c r="A251" s="25">
        <v>602380</v>
      </c>
      <c r="B251" s="25">
        <f t="shared" si="163"/>
        <v>625501020</v>
      </c>
      <c r="C251" s="25">
        <v>501020</v>
      </c>
      <c r="D251" s="84" t="s">
        <v>86</v>
      </c>
      <c r="E251" s="31" t="s">
        <v>36</v>
      </c>
      <c r="F251" s="85" t="e">
        <f>IF(#REF!, F250/#REF!*100, 0)</f>
        <v>#REF!</v>
      </c>
      <c r="G251" s="85">
        <f t="shared" ref="G251:I251" si="165">IF(F250, G250/F250*100, 0)</f>
        <v>109.52791307605845</v>
      </c>
      <c r="H251" s="85">
        <f t="shared" si="165"/>
        <v>103.01713816577156</v>
      </c>
      <c r="I251" s="85">
        <f t="shared" si="165"/>
        <v>103.01601436916063</v>
      </c>
      <c r="J251" s="85">
        <f>IF(I250, J250/I250*100, 0)</f>
        <v>102.45446233912369</v>
      </c>
      <c r="K251" s="85">
        <v>101.3</v>
      </c>
      <c r="L251" s="85">
        <v>101.4</v>
      </c>
      <c r="M251" s="151" t="s">
        <v>37</v>
      </c>
      <c r="N251" s="85">
        <f>IF(M250, N250/M250*100, 0)</f>
        <v>119.37525078059062</v>
      </c>
      <c r="O251" s="85">
        <f>IF(M250, O250/M250*100, 0)</f>
        <v>122.38646269076621</v>
      </c>
      <c r="P251" s="165">
        <f>IF(N250, P250/N250*100, 0)</f>
        <v>104.41211128410983</v>
      </c>
    </row>
    <row r="252" spans="1:16" ht="15.75">
      <c r="A252" s="25">
        <v>602390</v>
      </c>
      <c r="B252" s="25">
        <f t="shared" si="163"/>
        <v>625500030</v>
      </c>
      <c r="C252" s="25">
        <v>500030</v>
      </c>
      <c r="D252" s="89" t="str">
        <f>D190</f>
        <v>ООО "Степь"</v>
      </c>
      <c r="E252" s="27" t="s">
        <v>68</v>
      </c>
      <c r="F252" s="87">
        <v>73291.7</v>
      </c>
      <c r="G252" s="87">
        <v>74123.600000000006</v>
      </c>
      <c r="H252" s="87">
        <v>75126.3</v>
      </c>
      <c r="I252" s="87">
        <v>76023.600000000006</v>
      </c>
      <c r="J252" s="87">
        <v>76936.2</v>
      </c>
      <c r="K252" s="87">
        <v>77123.600000000006</v>
      </c>
      <c r="L252" s="87">
        <v>78125.899999999994</v>
      </c>
      <c r="M252" s="87">
        <v>31126.5</v>
      </c>
      <c r="N252" s="87">
        <v>31444.400000000001</v>
      </c>
      <c r="O252" s="87">
        <v>32569.200000000001</v>
      </c>
      <c r="P252" s="164">
        <v>33256.300000000003</v>
      </c>
    </row>
    <row r="253" spans="1:16" ht="15.75">
      <c r="A253" s="25">
        <v>602400</v>
      </c>
      <c r="B253" s="25">
        <f t="shared" si="163"/>
        <v>625501030</v>
      </c>
      <c r="C253" s="25">
        <v>501030</v>
      </c>
      <c r="D253" s="84" t="s">
        <v>86</v>
      </c>
      <c r="E253" s="31" t="s">
        <v>36</v>
      </c>
      <c r="F253" s="85" t="e">
        <f>IF(#REF!, F252/#REF!*100, 0)</f>
        <v>#REF!</v>
      </c>
      <c r="G253" s="85">
        <f t="shared" ref="G253:I253" si="166">IF(F252, G252/F252*100, 0)</f>
        <v>101.13505349173238</v>
      </c>
      <c r="H253" s="85">
        <f t="shared" si="166"/>
        <v>101.35274055766314</v>
      </c>
      <c r="I253" s="85">
        <f t="shared" si="166"/>
        <v>101.19438864951422</v>
      </c>
      <c r="J253" s="85">
        <f>IF(I252, J252/I252*100, 0)</f>
        <v>101.20041671270499</v>
      </c>
      <c r="K253" s="85">
        <v>101.6</v>
      </c>
      <c r="L253" s="85">
        <v>102.6</v>
      </c>
      <c r="M253" s="151" t="s">
        <v>37</v>
      </c>
      <c r="N253" s="85">
        <f>IF(M252, N252/M252*100, 0)</f>
        <v>101.02131624178755</v>
      </c>
      <c r="O253" s="85">
        <f>IF(M252, O252/M252*100, 0)</f>
        <v>104.63495735145294</v>
      </c>
      <c r="P253" s="165">
        <f>IF(N252, P252/N252*100, 0)</f>
        <v>105.76223429291068</v>
      </c>
    </row>
    <row r="254" spans="1:16" ht="15.75">
      <c r="A254" s="25">
        <v>602410</v>
      </c>
      <c r="B254" s="25">
        <f t="shared" si="163"/>
        <v>625500040</v>
      </c>
      <c r="C254" s="25">
        <v>500040</v>
      </c>
      <c r="D254" s="89" t="str">
        <f>D192</f>
        <v>ООО "Степные просторы"</v>
      </c>
      <c r="E254" s="27" t="s">
        <v>68</v>
      </c>
      <c r="F254" s="87">
        <v>0</v>
      </c>
      <c r="G254" s="87">
        <v>0</v>
      </c>
      <c r="H254" s="87">
        <v>76325.3</v>
      </c>
      <c r="I254" s="87">
        <v>78253.2</v>
      </c>
      <c r="J254" s="140">
        <v>79523.199999999997</v>
      </c>
      <c r="K254" s="140">
        <v>80123.600000000006</v>
      </c>
      <c r="L254" s="140">
        <v>81236.600000000006</v>
      </c>
      <c r="M254" s="87">
        <v>0</v>
      </c>
      <c r="N254" s="87">
        <v>0</v>
      </c>
      <c r="O254" s="87">
        <v>53236.2</v>
      </c>
      <c r="P254" s="164">
        <v>56231.5</v>
      </c>
    </row>
    <row r="255" spans="1:16" ht="15.75">
      <c r="A255" s="25">
        <v>602420</v>
      </c>
      <c r="B255" s="25">
        <f t="shared" si="163"/>
        <v>625501040</v>
      </c>
      <c r="C255" s="25">
        <v>501040</v>
      </c>
      <c r="D255" s="84" t="s">
        <v>86</v>
      </c>
      <c r="E255" s="31" t="s">
        <v>36</v>
      </c>
      <c r="F255" s="85" t="e">
        <f>IF(#REF!, F254/#REF!*100, 0)</f>
        <v>#REF!</v>
      </c>
      <c r="G255" s="85">
        <f t="shared" ref="G255:I255" si="167">IF(F254, G254/F254*100, 0)</f>
        <v>0</v>
      </c>
      <c r="H255" s="85">
        <f t="shared" si="167"/>
        <v>0</v>
      </c>
      <c r="I255" s="85">
        <f t="shared" si="167"/>
        <v>102.52589901382633</v>
      </c>
      <c r="J255" s="85">
        <f>IF(I254, J254/I254*100, 0)</f>
        <v>101.62293682558669</v>
      </c>
      <c r="K255" s="85">
        <v>101.6</v>
      </c>
      <c r="L255" s="85">
        <v>101.5</v>
      </c>
      <c r="M255" s="151" t="s">
        <v>37</v>
      </c>
      <c r="N255" s="151" t="s">
        <v>37</v>
      </c>
      <c r="O255" s="151" t="s">
        <v>37</v>
      </c>
      <c r="P255" s="165">
        <v>104.3</v>
      </c>
    </row>
    <row r="256" spans="1:16" ht="15.75">
      <c r="A256" s="25">
        <v>602430</v>
      </c>
      <c r="B256" s="25">
        <f t="shared" si="163"/>
        <v>625500050</v>
      </c>
      <c r="C256" s="25">
        <v>500050</v>
      </c>
      <c r="D256" s="89" t="str">
        <f>D194</f>
        <v>Администрация Ленинского с/п</v>
      </c>
      <c r="E256" s="27" t="s">
        <v>68</v>
      </c>
      <c r="F256" s="87">
        <v>39646.800000000003</v>
      </c>
      <c r="G256" s="87">
        <v>42300</v>
      </c>
      <c r="H256" s="87">
        <v>43126.2</v>
      </c>
      <c r="I256" s="87">
        <v>43963.199999999997</v>
      </c>
      <c r="J256" s="140">
        <v>44856.2</v>
      </c>
      <c r="K256" s="140">
        <v>44963.199999999997</v>
      </c>
      <c r="L256" s="140">
        <v>45236.5</v>
      </c>
      <c r="M256" s="87">
        <v>29123.200000000001</v>
      </c>
      <c r="N256" s="87">
        <v>29635.200000000001</v>
      </c>
      <c r="O256" s="87">
        <v>30125.599999999999</v>
      </c>
      <c r="P256" s="164">
        <v>30852.3</v>
      </c>
    </row>
    <row r="257" spans="1:16" ht="15.75">
      <c r="A257" s="25">
        <v>602440</v>
      </c>
      <c r="B257" s="25">
        <f t="shared" si="163"/>
        <v>625501050</v>
      </c>
      <c r="C257" s="25">
        <v>501050</v>
      </c>
      <c r="D257" s="84" t="s">
        <v>86</v>
      </c>
      <c r="E257" s="31" t="s">
        <v>36</v>
      </c>
      <c r="F257" s="85" t="e">
        <f>IF(#REF!, F256/#REF!*100, 0)</f>
        <v>#REF!</v>
      </c>
      <c r="G257" s="85">
        <f t="shared" ref="G257" si="168">IF(F256, G256/F256*100, 0)</f>
        <v>106.69209116498683</v>
      </c>
      <c r="H257" s="85">
        <f t="shared" ref="H257" si="169">IF(G256, H256/G256*100, 0)</f>
        <v>101.9531914893617</v>
      </c>
      <c r="I257" s="85">
        <f t="shared" ref="I257" si="170">IF(H256, I256/H256*100, 0)</f>
        <v>101.94081555991485</v>
      </c>
      <c r="J257" s="85">
        <f>IF(I256, J256/I256*100, 0)</f>
        <v>102.03124431342579</v>
      </c>
      <c r="K257" s="85">
        <v>101.6</v>
      </c>
      <c r="L257" s="85">
        <v>101.1</v>
      </c>
      <c r="M257" s="151" t="s">
        <v>37</v>
      </c>
      <c r="N257" s="85">
        <f>IF(M256, N256/M256*100, 0)</f>
        <v>101.75804856609163</v>
      </c>
      <c r="O257" s="85">
        <f>IF(M256, O256/M256*100, 0)</f>
        <v>103.44192945830129</v>
      </c>
      <c r="P257" s="165">
        <f>IF(N256, P256/N256*100, 0)</f>
        <v>104.1069403952057</v>
      </c>
    </row>
    <row r="258" spans="1:16" ht="15.75">
      <c r="A258" s="25">
        <v>602450</v>
      </c>
      <c r="B258" s="25">
        <f t="shared" si="163"/>
        <v>625500060</v>
      </c>
      <c r="C258" s="25">
        <v>500060</v>
      </c>
      <c r="D258" s="89" t="str">
        <f>D196</f>
        <v>Бюджетообразующее предприятие 6</v>
      </c>
      <c r="E258" s="27" t="s">
        <v>68</v>
      </c>
      <c r="F258" s="87">
        <v>0</v>
      </c>
      <c r="G258" s="87">
        <v>0</v>
      </c>
      <c r="H258" s="87">
        <v>0</v>
      </c>
      <c r="I258" s="87">
        <v>0</v>
      </c>
      <c r="J258" s="87">
        <v>0</v>
      </c>
      <c r="K258" s="87">
        <v>0</v>
      </c>
      <c r="L258" s="87">
        <v>0</v>
      </c>
      <c r="M258" s="90">
        <v>0</v>
      </c>
      <c r="N258" s="87">
        <v>0</v>
      </c>
      <c r="O258" s="87">
        <v>0</v>
      </c>
      <c r="P258" s="164">
        <v>0</v>
      </c>
    </row>
    <row r="259" spans="1:16" ht="15.75">
      <c r="A259" s="25">
        <v>602460</v>
      </c>
      <c r="B259" s="25">
        <f t="shared" si="163"/>
        <v>625501060</v>
      </c>
      <c r="C259" s="25">
        <v>501060</v>
      </c>
      <c r="D259" s="84" t="s">
        <v>86</v>
      </c>
      <c r="E259" s="31" t="s">
        <v>36</v>
      </c>
      <c r="F259" s="85" t="e">
        <f>IF(#REF!, F258/#REF!*100, 0)</f>
        <v>#REF!</v>
      </c>
      <c r="G259" s="85">
        <f t="shared" ref="G259:I259" si="171">IF(F258, G258/F258*100, 0)</f>
        <v>0</v>
      </c>
      <c r="H259" s="85">
        <f t="shared" si="171"/>
        <v>0</v>
      </c>
      <c r="I259" s="85">
        <f t="shared" si="171"/>
        <v>0</v>
      </c>
      <c r="J259" s="85">
        <f>IF(I258, J258/I258*100, 0)</f>
        <v>0</v>
      </c>
      <c r="K259" s="85">
        <f>IF(I258, K258/I258*100, 0)</f>
        <v>0</v>
      </c>
      <c r="L259" s="85">
        <v>0</v>
      </c>
      <c r="M259" s="151" t="s">
        <v>37</v>
      </c>
      <c r="N259" s="85">
        <f>IF(M258, N258/M258*100, 0)</f>
        <v>0</v>
      </c>
      <c r="O259" s="85">
        <f>IF(M258, O258/M258*100, 0)</f>
        <v>0</v>
      </c>
      <c r="P259" s="165">
        <f>IF(N258, P258/N258*100, 0)</f>
        <v>0</v>
      </c>
    </row>
    <row r="260" spans="1:16" ht="15.75">
      <c r="A260" s="25">
        <v>602470</v>
      </c>
      <c r="B260" s="25">
        <f t="shared" si="163"/>
        <v>625500070</v>
      </c>
      <c r="C260" s="25">
        <v>500070</v>
      </c>
      <c r="D260" s="89" t="str">
        <f>D198</f>
        <v>Бюджетообразующее предприятие 7</v>
      </c>
      <c r="E260" s="27" t="s">
        <v>68</v>
      </c>
      <c r="F260" s="87">
        <v>0</v>
      </c>
      <c r="G260" s="87">
        <v>0</v>
      </c>
      <c r="H260" s="87">
        <v>0</v>
      </c>
      <c r="I260" s="87">
        <v>0</v>
      </c>
      <c r="J260" s="87">
        <v>0</v>
      </c>
      <c r="K260" s="87">
        <v>0</v>
      </c>
      <c r="L260" s="87">
        <v>0</v>
      </c>
      <c r="M260" s="90">
        <v>0</v>
      </c>
      <c r="N260" s="87">
        <v>0</v>
      </c>
      <c r="O260" s="87">
        <v>0</v>
      </c>
      <c r="P260" s="164">
        <v>0</v>
      </c>
    </row>
    <row r="261" spans="1:16" ht="15.75">
      <c r="A261" s="25">
        <v>602480</v>
      </c>
      <c r="B261" s="25">
        <f t="shared" si="163"/>
        <v>625501070</v>
      </c>
      <c r="C261" s="25">
        <v>501070</v>
      </c>
      <c r="D261" s="84" t="s">
        <v>86</v>
      </c>
      <c r="E261" s="31" t="s">
        <v>36</v>
      </c>
      <c r="F261" s="85" t="e">
        <f>IF(#REF!, F260/#REF!*100, 0)</f>
        <v>#REF!</v>
      </c>
      <c r="G261" s="85">
        <f t="shared" ref="G261:I261" si="172">IF(F260, G260/F260*100, 0)</f>
        <v>0</v>
      </c>
      <c r="H261" s="85">
        <f t="shared" si="172"/>
        <v>0</v>
      </c>
      <c r="I261" s="85">
        <f t="shared" si="172"/>
        <v>0</v>
      </c>
      <c r="J261" s="85">
        <f>IF(I260, J260/I260*100, 0)</f>
        <v>0</v>
      </c>
      <c r="K261" s="85">
        <f>IF(I260, K260/I260*100, 0)</f>
        <v>0</v>
      </c>
      <c r="L261" s="85">
        <v>0</v>
      </c>
      <c r="M261" s="151" t="s">
        <v>37</v>
      </c>
      <c r="N261" s="85">
        <f>IF(M260, N260/M260*100, 0)</f>
        <v>0</v>
      </c>
      <c r="O261" s="85">
        <f>IF(M260, O260/M260*100, 0)</f>
        <v>0</v>
      </c>
      <c r="P261" s="165">
        <f>IF(N260, P260/N260*100, 0)</f>
        <v>0</v>
      </c>
    </row>
    <row r="262" spans="1:16" ht="15.75">
      <c r="A262" s="25">
        <v>602490</v>
      </c>
      <c r="B262" s="25">
        <f t="shared" si="163"/>
        <v>625500080</v>
      </c>
      <c r="C262" s="25">
        <v>500080</v>
      </c>
      <c r="D262" s="89" t="str">
        <f>D200</f>
        <v>Бюджетообразующее предприятие 8</v>
      </c>
      <c r="E262" s="27" t="s">
        <v>68</v>
      </c>
      <c r="F262" s="87">
        <v>0</v>
      </c>
      <c r="G262" s="87">
        <v>0</v>
      </c>
      <c r="H262" s="87">
        <v>0</v>
      </c>
      <c r="I262" s="87">
        <v>0</v>
      </c>
      <c r="J262" s="87">
        <v>0</v>
      </c>
      <c r="K262" s="87">
        <v>0</v>
      </c>
      <c r="L262" s="87">
        <v>0</v>
      </c>
      <c r="M262" s="87">
        <v>0</v>
      </c>
      <c r="N262" s="87">
        <v>0</v>
      </c>
      <c r="O262" s="87">
        <v>0</v>
      </c>
      <c r="P262" s="164">
        <v>0</v>
      </c>
    </row>
    <row r="263" spans="1:16" ht="15.75">
      <c r="A263" s="25">
        <v>602500</v>
      </c>
      <c r="B263" s="25">
        <f t="shared" si="163"/>
        <v>625501080</v>
      </c>
      <c r="C263" s="25">
        <v>501080</v>
      </c>
      <c r="D263" s="84" t="s">
        <v>86</v>
      </c>
      <c r="E263" s="31" t="s">
        <v>36</v>
      </c>
      <c r="F263" s="85" t="e">
        <f>IF(#REF!, F262/#REF!*100, 0)</f>
        <v>#REF!</v>
      </c>
      <c r="G263" s="85">
        <f t="shared" ref="G263:I263" si="173">IF(F262, G262/F262*100, 0)</f>
        <v>0</v>
      </c>
      <c r="H263" s="85">
        <f t="shared" si="173"/>
        <v>0</v>
      </c>
      <c r="I263" s="85">
        <f t="shared" si="173"/>
        <v>0</v>
      </c>
      <c r="J263" s="85">
        <f>IF(I262, J262/I262*100, 0)</f>
        <v>0</v>
      </c>
      <c r="K263" s="85">
        <f>IF(I262, K262/I262*100, 0)</f>
        <v>0</v>
      </c>
      <c r="L263" s="85">
        <v>0</v>
      </c>
      <c r="M263" s="151" t="s">
        <v>37</v>
      </c>
      <c r="N263" s="85">
        <f>IF(M262, N262/M262*100, 0)</f>
        <v>0</v>
      </c>
      <c r="O263" s="85">
        <f>IF(M262, O262/M262*100, 0)</f>
        <v>0</v>
      </c>
      <c r="P263" s="165">
        <f>IF(N262, P262/N262*100, 0)</f>
        <v>0</v>
      </c>
    </row>
    <row r="264" spans="1:16" ht="15.75">
      <c r="A264" s="25">
        <v>602510</v>
      </c>
      <c r="B264" s="25">
        <f t="shared" si="163"/>
        <v>625500090</v>
      </c>
      <c r="C264" s="25">
        <v>500090</v>
      </c>
      <c r="D264" s="89" t="str">
        <f>D202</f>
        <v>Бюджетообразующее предприятие 9</v>
      </c>
      <c r="E264" s="27" t="s">
        <v>68</v>
      </c>
      <c r="F264" s="87">
        <v>0</v>
      </c>
      <c r="G264" s="87">
        <v>0</v>
      </c>
      <c r="H264" s="87">
        <v>0</v>
      </c>
      <c r="I264" s="87">
        <v>0</v>
      </c>
      <c r="J264" s="87">
        <v>0</v>
      </c>
      <c r="K264" s="87">
        <v>0</v>
      </c>
      <c r="L264" s="87">
        <v>0</v>
      </c>
      <c r="M264" s="86">
        <v>0</v>
      </c>
      <c r="N264" s="87">
        <v>0</v>
      </c>
      <c r="O264" s="87">
        <v>0</v>
      </c>
      <c r="P264" s="164">
        <v>0</v>
      </c>
    </row>
    <row r="265" spans="1:16" ht="15.75">
      <c r="A265" s="25">
        <v>602520</v>
      </c>
      <c r="B265" s="25">
        <f t="shared" si="163"/>
        <v>625501090</v>
      </c>
      <c r="C265" s="25">
        <v>501090</v>
      </c>
      <c r="D265" s="84" t="s">
        <v>86</v>
      </c>
      <c r="E265" s="31" t="s">
        <v>36</v>
      </c>
      <c r="F265" s="85" t="e">
        <f>IF(#REF!, F264/#REF!*100, 0)</f>
        <v>#REF!</v>
      </c>
      <c r="G265" s="85">
        <f t="shared" ref="G265:I265" si="174">IF(F264, G264/F264*100, 0)</f>
        <v>0</v>
      </c>
      <c r="H265" s="85">
        <f t="shared" si="174"/>
        <v>0</v>
      </c>
      <c r="I265" s="85">
        <f t="shared" si="174"/>
        <v>0</v>
      </c>
      <c r="J265" s="85">
        <f>IF(I264, J264/I264*100, 0)</f>
        <v>0</v>
      </c>
      <c r="K265" s="85">
        <f>IF(I264, K264/I264*100, 0)</f>
        <v>0</v>
      </c>
      <c r="L265" s="85">
        <v>0</v>
      </c>
      <c r="M265" s="151" t="s">
        <v>37</v>
      </c>
      <c r="N265" s="85">
        <f>IF(M264, N264/M264*100, 0)</f>
        <v>0</v>
      </c>
      <c r="O265" s="85">
        <f>IF(M264, O264/M264*100, 0)</f>
        <v>0</v>
      </c>
      <c r="P265" s="165">
        <f>IF(N264, P264/N264*100, 0)</f>
        <v>0</v>
      </c>
    </row>
    <row r="266" spans="1:16" ht="15.75">
      <c r="A266" s="25">
        <v>602530</v>
      </c>
      <c r="B266" s="25">
        <f t="shared" si="163"/>
        <v>625500100</v>
      </c>
      <c r="C266" s="25">
        <v>500100</v>
      </c>
      <c r="D266" s="89" t="str">
        <f>D204</f>
        <v>Бюджетообразующее предприятие 10</v>
      </c>
      <c r="E266" s="27" t="s">
        <v>68</v>
      </c>
      <c r="F266" s="87">
        <v>0</v>
      </c>
      <c r="G266" s="87">
        <v>0</v>
      </c>
      <c r="H266" s="87">
        <v>0</v>
      </c>
      <c r="I266" s="87">
        <v>0</v>
      </c>
      <c r="J266" s="87">
        <v>0</v>
      </c>
      <c r="K266" s="87">
        <v>0</v>
      </c>
      <c r="L266" s="87">
        <v>0</v>
      </c>
      <c r="M266" s="86">
        <v>0</v>
      </c>
      <c r="N266" s="87">
        <v>0</v>
      </c>
      <c r="O266" s="87">
        <v>0</v>
      </c>
      <c r="P266" s="164">
        <v>0</v>
      </c>
    </row>
    <row r="267" spans="1:16" ht="15.75">
      <c r="A267" s="25">
        <v>602540</v>
      </c>
      <c r="B267" s="25">
        <f t="shared" si="163"/>
        <v>625501100</v>
      </c>
      <c r="C267" s="25">
        <v>501100</v>
      </c>
      <c r="D267" s="84" t="s">
        <v>86</v>
      </c>
      <c r="E267" s="31" t="s">
        <v>36</v>
      </c>
      <c r="F267" s="85" t="e">
        <f>IF(#REF!, F266/#REF!*100, 0)</f>
        <v>#REF!</v>
      </c>
      <c r="G267" s="85">
        <f t="shared" ref="G267:I267" si="175">IF(F266, G266/F266*100, 0)</f>
        <v>0</v>
      </c>
      <c r="H267" s="85">
        <f t="shared" si="175"/>
        <v>0</v>
      </c>
      <c r="I267" s="85">
        <f t="shared" si="175"/>
        <v>0</v>
      </c>
      <c r="J267" s="85">
        <f>IF(I266, J266/I266*100, 0)</f>
        <v>0</v>
      </c>
      <c r="K267" s="85">
        <f>IF(I266, K266/I266*100, 0)</f>
        <v>0</v>
      </c>
      <c r="L267" s="85">
        <v>0</v>
      </c>
      <c r="M267" s="151" t="s">
        <v>37</v>
      </c>
      <c r="N267" s="85">
        <f>IF(M266, N266/M266*100, 0)</f>
        <v>0</v>
      </c>
      <c r="O267" s="85">
        <f>IF(M266, O266/M266*100, 0)</f>
        <v>0</v>
      </c>
      <c r="P267" s="165">
        <f>IF(N266, P266/N266*100, 0)</f>
        <v>0</v>
      </c>
    </row>
    <row r="268" spans="1:16" ht="15.75">
      <c r="A268" s="25">
        <v>602550</v>
      </c>
      <c r="B268" s="25">
        <f t="shared" si="163"/>
        <v>625500110</v>
      </c>
      <c r="C268" s="25">
        <v>500110</v>
      </c>
      <c r="D268" s="89" t="str">
        <f>D206</f>
        <v>Бюджетообразующее предприятие 11</v>
      </c>
      <c r="E268" s="27" t="s">
        <v>68</v>
      </c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164"/>
    </row>
    <row r="269" spans="1:16" ht="15.75">
      <c r="A269" s="25">
        <v>602560</v>
      </c>
      <c r="B269" s="25">
        <f t="shared" si="163"/>
        <v>625501110</v>
      </c>
      <c r="C269" s="25">
        <v>501110</v>
      </c>
      <c r="D269" s="84" t="s">
        <v>86</v>
      </c>
      <c r="E269" s="31" t="s">
        <v>36</v>
      </c>
      <c r="F269" s="85" t="e">
        <f>IF(#REF!, F268/#REF!*100, 0)</f>
        <v>#REF!</v>
      </c>
      <c r="G269" s="85">
        <f t="shared" ref="G269:I269" si="176">IF(F268, G268/F268*100, 0)</f>
        <v>0</v>
      </c>
      <c r="H269" s="85">
        <f t="shared" si="176"/>
        <v>0</v>
      </c>
      <c r="I269" s="85">
        <f t="shared" si="176"/>
        <v>0</v>
      </c>
      <c r="J269" s="85">
        <f>IF(I268, J268/I268*100, 0)</f>
        <v>0</v>
      </c>
      <c r="K269" s="85">
        <f>IF(I268, K268/I268*100, 0)</f>
        <v>0</v>
      </c>
      <c r="L269" s="85">
        <v>0</v>
      </c>
      <c r="M269" s="151" t="s">
        <v>37</v>
      </c>
      <c r="N269" s="85">
        <f>IF(M268, N268/M268*100, 0)</f>
        <v>0</v>
      </c>
      <c r="O269" s="85">
        <f>IF(M268, O268/M268*100, 0)</f>
        <v>0</v>
      </c>
      <c r="P269" s="165">
        <f>IF(N268, P268/N268*100, 0)</f>
        <v>0</v>
      </c>
    </row>
    <row r="270" spans="1:16" ht="15.75">
      <c r="A270" s="25">
        <v>602570</v>
      </c>
      <c r="B270" s="25">
        <f t="shared" si="163"/>
        <v>625500120</v>
      </c>
      <c r="C270" s="25">
        <v>500120</v>
      </c>
      <c r="D270" s="89" t="str">
        <f>D208</f>
        <v>Бюджетообразующее предприятие 12</v>
      </c>
      <c r="E270" s="27" t="s">
        <v>68</v>
      </c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164"/>
    </row>
    <row r="271" spans="1:16" ht="15.75">
      <c r="A271" s="25">
        <v>602580</v>
      </c>
      <c r="B271" s="25">
        <f t="shared" si="163"/>
        <v>625501120</v>
      </c>
      <c r="C271" s="25">
        <v>501120</v>
      </c>
      <c r="D271" s="84" t="s">
        <v>86</v>
      </c>
      <c r="E271" s="31" t="s">
        <v>36</v>
      </c>
      <c r="F271" s="85" t="e">
        <f>IF(#REF!, F270/#REF!*100, 0)</f>
        <v>#REF!</v>
      </c>
      <c r="G271" s="85">
        <f t="shared" ref="G271:I271" si="177">IF(F270, G270/F270*100, 0)</f>
        <v>0</v>
      </c>
      <c r="H271" s="85">
        <f t="shared" si="177"/>
        <v>0</v>
      </c>
      <c r="I271" s="85">
        <f t="shared" si="177"/>
        <v>0</v>
      </c>
      <c r="J271" s="85">
        <f>IF(I270, J270/I270*100, 0)</f>
        <v>0</v>
      </c>
      <c r="K271" s="85">
        <f>IF(I270, K270/I270*100, 0)</f>
        <v>0</v>
      </c>
      <c r="L271" s="85">
        <v>0</v>
      </c>
      <c r="M271" s="151" t="s">
        <v>37</v>
      </c>
      <c r="N271" s="85">
        <f>IF(M270, N270/M270*100, 0)</f>
        <v>0</v>
      </c>
      <c r="O271" s="85">
        <f>IF(M270, O270/M270*100, 0)</f>
        <v>0</v>
      </c>
      <c r="P271" s="165">
        <f>IF(N270, P270/N270*100, 0)</f>
        <v>0</v>
      </c>
    </row>
    <row r="272" spans="1:16" ht="15.75">
      <c r="A272" s="25">
        <v>602590</v>
      </c>
      <c r="B272" s="25">
        <f t="shared" si="163"/>
        <v>625500130</v>
      </c>
      <c r="C272" s="25">
        <v>500130</v>
      </c>
      <c r="D272" s="89" t="str">
        <f>D210</f>
        <v>Бюджетообразующее предприятие 13</v>
      </c>
      <c r="E272" s="27" t="s">
        <v>68</v>
      </c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164"/>
    </row>
    <row r="273" spans="1:16" ht="15.75">
      <c r="A273" s="25">
        <v>602600</v>
      </c>
      <c r="B273" s="25">
        <f t="shared" si="163"/>
        <v>625501130</v>
      </c>
      <c r="C273" s="25">
        <v>501130</v>
      </c>
      <c r="D273" s="84" t="s">
        <v>86</v>
      </c>
      <c r="E273" s="31" t="s">
        <v>36</v>
      </c>
      <c r="F273" s="85" t="e">
        <f>IF(#REF!, F272/#REF!*100, 0)</f>
        <v>#REF!</v>
      </c>
      <c r="G273" s="85">
        <f t="shared" ref="G273:I273" si="178">IF(F272, G272/F272*100, 0)</f>
        <v>0</v>
      </c>
      <c r="H273" s="85">
        <f t="shared" si="178"/>
        <v>0</v>
      </c>
      <c r="I273" s="85">
        <f t="shared" si="178"/>
        <v>0</v>
      </c>
      <c r="J273" s="85">
        <f>IF(I272, J272/I272*100, 0)</f>
        <v>0</v>
      </c>
      <c r="K273" s="85">
        <f>IF(I272, K272/I272*100, 0)</f>
        <v>0</v>
      </c>
      <c r="L273" s="85">
        <v>0</v>
      </c>
      <c r="M273" s="151" t="s">
        <v>37</v>
      </c>
      <c r="N273" s="85">
        <f>IF(M272, N272/M272*100, 0)</f>
        <v>0</v>
      </c>
      <c r="O273" s="85">
        <f>IF(M272, O272/M272*100, 0)</f>
        <v>0</v>
      </c>
      <c r="P273" s="165">
        <f>IF(N272, P272/N272*100, 0)</f>
        <v>0</v>
      </c>
    </row>
    <row r="274" spans="1:16" ht="15.75">
      <c r="A274" s="25">
        <v>602610</v>
      </c>
      <c r="B274" s="25">
        <f t="shared" si="163"/>
        <v>625500140</v>
      </c>
      <c r="C274" s="25">
        <v>500140</v>
      </c>
      <c r="D274" s="89" t="str">
        <f>D212</f>
        <v>Бюджетообразующее предприятие 14</v>
      </c>
      <c r="E274" s="27" t="s">
        <v>68</v>
      </c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164"/>
    </row>
    <row r="275" spans="1:16" ht="15.75">
      <c r="A275" s="25">
        <v>602620</v>
      </c>
      <c r="B275" s="25">
        <f t="shared" si="163"/>
        <v>625501140</v>
      </c>
      <c r="C275" s="25">
        <v>501140</v>
      </c>
      <c r="D275" s="84" t="s">
        <v>86</v>
      </c>
      <c r="E275" s="31" t="s">
        <v>36</v>
      </c>
      <c r="F275" s="85" t="e">
        <f>IF(#REF!, F274/#REF!*100, 0)</f>
        <v>#REF!</v>
      </c>
      <c r="G275" s="85">
        <f t="shared" ref="G275:I275" si="179">IF(F274, G274/F274*100, 0)</f>
        <v>0</v>
      </c>
      <c r="H275" s="85">
        <f t="shared" si="179"/>
        <v>0</v>
      </c>
      <c r="I275" s="85">
        <f t="shared" si="179"/>
        <v>0</v>
      </c>
      <c r="J275" s="85">
        <f>IF(I274, J274/I274*100, 0)</f>
        <v>0</v>
      </c>
      <c r="K275" s="85">
        <f>IF(I274, K274/I274*100, 0)</f>
        <v>0</v>
      </c>
      <c r="L275" s="85">
        <v>0</v>
      </c>
      <c r="M275" s="151" t="s">
        <v>37</v>
      </c>
      <c r="N275" s="85">
        <f>IF(M274, N274/M274*100, 0)</f>
        <v>0</v>
      </c>
      <c r="O275" s="85">
        <f>IF(M274, O274/M274*100, 0)</f>
        <v>0</v>
      </c>
      <c r="P275" s="165">
        <f>IF(N274, P274/N274*100, 0)</f>
        <v>0</v>
      </c>
    </row>
    <row r="276" spans="1:16" ht="15.75">
      <c r="A276" s="25">
        <v>602630</v>
      </c>
      <c r="B276" s="25">
        <f t="shared" si="163"/>
        <v>625500150</v>
      </c>
      <c r="C276" s="25">
        <v>500150</v>
      </c>
      <c r="D276" s="89" t="str">
        <f>D214</f>
        <v>Бюджетообразующее предприятие 15</v>
      </c>
      <c r="E276" s="27" t="s">
        <v>68</v>
      </c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164"/>
    </row>
    <row r="277" spans="1:16" ht="15.75">
      <c r="A277" s="25">
        <v>602640</v>
      </c>
      <c r="B277" s="25">
        <f t="shared" si="163"/>
        <v>625501150</v>
      </c>
      <c r="C277" s="25">
        <v>501150</v>
      </c>
      <c r="D277" s="84" t="s">
        <v>86</v>
      </c>
      <c r="E277" s="31" t="s">
        <v>36</v>
      </c>
      <c r="F277" s="85" t="e">
        <f>IF(#REF!, F276/#REF!*100, 0)</f>
        <v>#REF!</v>
      </c>
      <c r="G277" s="85">
        <f t="shared" ref="G277:I277" si="180">IF(F276, G276/F276*100, 0)</f>
        <v>0</v>
      </c>
      <c r="H277" s="85">
        <f t="shared" si="180"/>
        <v>0</v>
      </c>
      <c r="I277" s="85">
        <f t="shared" si="180"/>
        <v>0</v>
      </c>
      <c r="J277" s="85">
        <f>IF(I276, J276/I276*100, 0)</f>
        <v>0</v>
      </c>
      <c r="K277" s="85">
        <f>IF(I276, K276/I276*100, 0)</f>
        <v>0</v>
      </c>
      <c r="L277" s="85">
        <v>0</v>
      </c>
      <c r="M277" s="151" t="s">
        <v>37</v>
      </c>
      <c r="N277" s="85">
        <f>IF(M276, N276/M276*100, 0)</f>
        <v>0</v>
      </c>
      <c r="O277" s="85">
        <f>IF(M276, O276/M276*100, 0)</f>
        <v>0</v>
      </c>
      <c r="P277" s="165">
        <f>IF(N276, P276/N276*100, 0)</f>
        <v>0</v>
      </c>
    </row>
    <row r="278" spans="1:16" ht="15.75">
      <c r="A278" s="25">
        <v>602650</v>
      </c>
      <c r="B278" s="25">
        <f t="shared" si="163"/>
        <v>625500160</v>
      </c>
      <c r="C278" s="25">
        <v>500160</v>
      </c>
      <c r="D278" s="89" t="str">
        <f>D216</f>
        <v>Бюджетообразующее предприятие 16</v>
      </c>
      <c r="E278" s="27" t="s">
        <v>68</v>
      </c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164"/>
    </row>
    <row r="279" spans="1:16" ht="15.75">
      <c r="A279" s="25">
        <v>602660</v>
      </c>
      <c r="B279" s="25">
        <f t="shared" si="163"/>
        <v>625501160</v>
      </c>
      <c r="C279" s="25">
        <v>501160</v>
      </c>
      <c r="D279" s="84" t="s">
        <v>86</v>
      </c>
      <c r="E279" s="31" t="s">
        <v>36</v>
      </c>
      <c r="F279" s="85" t="e">
        <f>IF(#REF!, F278/#REF!*100, 0)</f>
        <v>#REF!</v>
      </c>
      <c r="G279" s="85">
        <f t="shared" ref="G279:I279" si="181">IF(F278, G278/F278*100, 0)</f>
        <v>0</v>
      </c>
      <c r="H279" s="85">
        <f t="shared" si="181"/>
        <v>0</v>
      </c>
      <c r="I279" s="85">
        <f t="shared" si="181"/>
        <v>0</v>
      </c>
      <c r="J279" s="85">
        <f>IF(I278, J278/I278*100, 0)</f>
        <v>0</v>
      </c>
      <c r="K279" s="85">
        <f>IF(I278, K278/I278*100, 0)</f>
        <v>0</v>
      </c>
      <c r="L279" s="85">
        <v>0</v>
      </c>
      <c r="M279" s="151" t="s">
        <v>37</v>
      </c>
      <c r="N279" s="85">
        <f>IF(M278, N278/M278*100, 0)</f>
        <v>0</v>
      </c>
      <c r="O279" s="85">
        <f>IF(M278, O278/M278*100, 0)</f>
        <v>0</v>
      </c>
      <c r="P279" s="165">
        <f>IF(N278, P278/N278*100, 0)</f>
        <v>0</v>
      </c>
    </row>
    <row r="280" spans="1:16" ht="15.75">
      <c r="A280" s="25">
        <v>602670</v>
      </c>
      <c r="B280" s="25">
        <f t="shared" ref="B280:B311" si="182">VALUE(CONCATENATE($A$2, $C$4, C280))</f>
        <v>625500170</v>
      </c>
      <c r="C280" s="25">
        <v>500170</v>
      </c>
      <c r="D280" s="89" t="str">
        <f>D218</f>
        <v>Бюджетообразующее предприятие 17</v>
      </c>
      <c r="E280" s="27" t="s">
        <v>68</v>
      </c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164"/>
    </row>
    <row r="281" spans="1:16" ht="15.75">
      <c r="A281" s="25">
        <v>602680</v>
      </c>
      <c r="B281" s="25">
        <f t="shared" si="182"/>
        <v>625501170</v>
      </c>
      <c r="C281" s="25">
        <v>501170</v>
      </c>
      <c r="D281" s="84" t="s">
        <v>86</v>
      </c>
      <c r="E281" s="31" t="s">
        <v>36</v>
      </c>
      <c r="F281" s="85" t="e">
        <f>IF(#REF!, F280/#REF!*100, 0)</f>
        <v>#REF!</v>
      </c>
      <c r="G281" s="85">
        <f t="shared" ref="G281:I281" si="183">IF(F280, G280/F280*100, 0)</f>
        <v>0</v>
      </c>
      <c r="H281" s="85">
        <f t="shared" si="183"/>
        <v>0</v>
      </c>
      <c r="I281" s="85">
        <f t="shared" si="183"/>
        <v>0</v>
      </c>
      <c r="J281" s="85">
        <f>IF(I280, J280/I280*100, 0)</f>
        <v>0</v>
      </c>
      <c r="K281" s="85">
        <f>IF(I280, K280/I280*100, 0)</f>
        <v>0</v>
      </c>
      <c r="L281" s="85">
        <v>0</v>
      </c>
      <c r="M281" s="151" t="s">
        <v>37</v>
      </c>
      <c r="N281" s="85">
        <f>IF(M280, N280/M280*100, 0)</f>
        <v>0</v>
      </c>
      <c r="O281" s="85">
        <f>IF(M280, O280/M280*100, 0)</f>
        <v>0</v>
      </c>
      <c r="P281" s="165">
        <f>IF(N280, P280/N280*100, 0)</f>
        <v>0</v>
      </c>
    </row>
    <row r="282" spans="1:16" ht="15.75">
      <c r="A282" s="25">
        <v>602690</v>
      </c>
      <c r="B282" s="25">
        <f t="shared" si="182"/>
        <v>625500180</v>
      </c>
      <c r="C282" s="25">
        <v>500180</v>
      </c>
      <c r="D282" s="89" t="str">
        <f>D220</f>
        <v>Бюджетообразующее предприятие 18</v>
      </c>
      <c r="E282" s="27" t="s">
        <v>68</v>
      </c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164"/>
    </row>
    <row r="283" spans="1:16" ht="15.75">
      <c r="A283" s="25">
        <v>602700</v>
      </c>
      <c r="B283" s="25">
        <f t="shared" si="182"/>
        <v>625501180</v>
      </c>
      <c r="C283" s="25">
        <v>501180</v>
      </c>
      <c r="D283" s="84" t="s">
        <v>86</v>
      </c>
      <c r="E283" s="31" t="s">
        <v>36</v>
      </c>
      <c r="F283" s="85" t="e">
        <f>IF(#REF!, F282/#REF!*100, 0)</f>
        <v>#REF!</v>
      </c>
      <c r="G283" s="85">
        <f t="shared" ref="G283:I283" si="184">IF(F282, G282/F282*100, 0)</f>
        <v>0</v>
      </c>
      <c r="H283" s="85">
        <f t="shared" si="184"/>
        <v>0</v>
      </c>
      <c r="I283" s="85">
        <f t="shared" si="184"/>
        <v>0</v>
      </c>
      <c r="J283" s="85">
        <f>IF(I282, J282/I282*100, 0)</f>
        <v>0</v>
      </c>
      <c r="K283" s="85">
        <f>IF(I282, K282/I282*100, 0)</f>
        <v>0</v>
      </c>
      <c r="L283" s="85">
        <v>0</v>
      </c>
      <c r="M283" s="151" t="s">
        <v>37</v>
      </c>
      <c r="N283" s="85">
        <f>IF(M282, N282/M282*100, 0)</f>
        <v>0</v>
      </c>
      <c r="O283" s="85">
        <f>IF(M282, O282/M282*100, 0)</f>
        <v>0</v>
      </c>
      <c r="P283" s="165">
        <f>IF(N282, P282/N282*100, 0)</f>
        <v>0</v>
      </c>
    </row>
    <row r="284" spans="1:16" ht="15.75">
      <c r="A284" s="25">
        <v>602710</v>
      </c>
      <c r="B284" s="25">
        <f t="shared" si="182"/>
        <v>625500190</v>
      </c>
      <c r="C284" s="25">
        <v>500190</v>
      </c>
      <c r="D284" s="89" t="str">
        <f>D222</f>
        <v>Бюджетообразующее предприятие 19</v>
      </c>
      <c r="E284" s="27" t="s">
        <v>68</v>
      </c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164"/>
    </row>
    <row r="285" spans="1:16" ht="15.75">
      <c r="A285" s="25">
        <v>602720</v>
      </c>
      <c r="B285" s="25">
        <f t="shared" si="182"/>
        <v>625501190</v>
      </c>
      <c r="C285" s="25">
        <v>501190</v>
      </c>
      <c r="D285" s="84" t="s">
        <v>86</v>
      </c>
      <c r="E285" s="31" t="s">
        <v>36</v>
      </c>
      <c r="F285" s="85" t="e">
        <f>IF(#REF!, F284/#REF!*100, 0)</f>
        <v>#REF!</v>
      </c>
      <c r="G285" s="85">
        <f t="shared" ref="G285:I285" si="185">IF(F284, G284/F284*100, 0)</f>
        <v>0</v>
      </c>
      <c r="H285" s="85">
        <f t="shared" si="185"/>
        <v>0</v>
      </c>
      <c r="I285" s="85">
        <f t="shared" si="185"/>
        <v>0</v>
      </c>
      <c r="J285" s="85">
        <f>IF(I284, J284/I284*100, 0)</f>
        <v>0</v>
      </c>
      <c r="K285" s="85">
        <f>IF(I284, K284/I284*100, 0)</f>
        <v>0</v>
      </c>
      <c r="L285" s="85">
        <v>0</v>
      </c>
      <c r="M285" s="151" t="s">
        <v>37</v>
      </c>
      <c r="N285" s="85">
        <f>IF(M284, N284/M284*100, 0)</f>
        <v>0</v>
      </c>
      <c r="O285" s="85">
        <f>IF(M284, O284/M284*100, 0)</f>
        <v>0</v>
      </c>
      <c r="P285" s="165">
        <f>IF(N284, P284/N284*100, 0)</f>
        <v>0</v>
      </c>
    </row>
    <row r="286" spans="1:16" ht="15" customHeight="1">
      <c r="A286" s="25">
        <v>602730</v>
      </c>
      <c r="B286" s="25">
        <f t="shared" si="182"/>
        <v>625500200</v>
      </c>
      <c r="C286" s="25">
        <v>500200</v>
      </c>
      <c r="D286" s="89" t="str">
        <f>D224</f>
        <v>Бюджетообразующее предприятие 20</v>
      </c>
      <c r="E286" s="27" t="s">
        <v>68</v>
      </c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164"/>
    </row>
    <row r="287" spans="1:16" ht="15.75">
      <c r="A287" s="25">
        <v>602740</v>
      </c>
      <c r="B287" s="25">
        <f t="shared" si="182"/>
        <v>625501200</v>
      </c>
      <c r="C287" s="25">
        <v>501200</v>
      </c>
      <c r="D287" s="84" t="s">
        <v>86</v>
      </c>
      <c r="E287" s="31" t="s">
        <v>36</v>
      </c>
      <c r="F287" s="85" t="e">
        <f>IF(#REF!, F286/#REF!*100, 0)</f>
        <v>#REF!</v>
      </c>
      <c r="G287" s="85">
        <f t="shared" ref="G287:I287" si="186">IF(F286, G286/F286*100, 0)</f>
        <v>0</v>
      </c>
      <c r="H287" s="85">
        <f t="shared" si="186"/>
        <v>0</v>
      </c>
      <c r="I287" s="85">
        <f t="shared" si="186"/>
        <v>0</v>
      </c>
      <c r="J287" s="85">
        <f>IF(I286, J286/I286*100, 0)</f>
        <v>0</v>
      </c>
      <c r="K287" s="85">
        <f>IF(I286, K286/I286*100, 0)</f>
        <v>0</v>
      </c>
      <c r="L287" s="85">
        <v>0</v>
      </c>
      <c r="M287" s="151" t="s">
        <v>37</v>
      </c>
      <c r="N287" s="85">
        <f>IF(M286, N286/M286*100, 0)</f>
        <v>0</v>
      </c>
      <c r="O287" s="85">
        <f>IF(M286, O286/M286*100, 0)</f>
        <v>0</v>
      </c>
      <c r="P287" s="165">
        <f>IF(N286, P286/N286*100, 0)</f>
        <v>0</v>
      </c>
    </row>
    <row r="288" spans="1:16" ht="15.75">
      <c r="A288" s="25">
        <v>602750</v>
      </c>
      <c r="B288" s="25">
        <f t="shared" si="182"/>
        <v>625500110</v>
      </c>
      <c r="C288" s="25">
        <v>500110</v>
      </c>
      <c r="D288" s="89" t="str">
        <f>D226</f>
        <v>Бюджетообразующее предприятие 21</v>
      </c>
      <c r="E288" s="27" t="s">
        <v>68</v>
      </c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164"/>
    </row>
    <row r="289" spans="1:16" ht="15.75">
      <c r="A289" s="25">
        <v>602760</v>
      </c>
      <c r="B289" s="25">
        <f t="shared" si="182"/>
        <v>625501110</v>
      </c>
      <c r="C289" s="25">
        <v>501110</v>
      </c>
      <c r="D289" s="84" t="s">
        <v>86</v>
      </c>
      <c r="E289" s="31" t="s">
        <v>36</v>
      </c>
      <c r="F289" s="85" t="e">
        <f>IF(#REF!, F288/#REF!*100, 0)</f>
        <v>#REF!</v>
      </c>
      <c r="G289" s="85">
        <f t="shared" ref="G289:I289" si="187">IF(F288, G288/F288*100, 0)</f>
        <v>0</v>
      </c>
      <c r="H289" s="85">
        <f t="shared" si="187"/>
        <v>0</v>
      </c>
      <c r="I289" s="85">
        <f t="shared" si="187"/>
        <v>0</v>
      </c>
      <c r="J289" s="85">
        <f>IF(I288, J288/I288*100, 0)</f>
        <v>0</v>
      </c>
      <c r="K289" s="85">
        <f>IF(I288, K288/I288*100, 0)</f>
        <v>0</v>
      </c>
      <c r="L289" s="85">
        <v>0</v>
      </c>
      <c r="M289" s="151" t="s">
        <v>37</v>
      </c>
      <c r="N289" s="85">
        <f>IF(M288, N288/M288*100, 0)</f>
        <v>0</v>
      </c>
      <c r="O289" s="85">
        <f>IF(M288, O288/M288*100, 0)</f>
        <v>0</v>
      </c>
      <c r="P289" s="165">
        <f>IF(N288, P288/N288*100, 0)</f>
        <v>0</v>
      </c>
    </row>
    <row r="290" spans="1:16" ht="15.75">
      <c r="A290" s="25">
        <v>602770</v>
      </c>
      <c r="B290" s="25">
        <f t="shared" si="182"/>
        <v>625500120</v>
      </c>
      <c r="C290" s="25">
        <v>500120</v>
      </c>
      <c r="D290" s="89" t="str">
        <f>D228</f>
        <v>Бюджетообразующее предприятие 22</v>
      </c>
      <c r="E290" s="27" t="s">
        <v>68</v>
      </c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164"/>
    </row>
    <row r="291" spans="1:16" ht="15.75">
      <c r="A291" s="25">
        <v>602780</v>
      </c>
      <c r="B291" s="25">
        <f t="shared" si="182"/>
        <v>625501120</v>
      </c>
      <c r="C291" s="25">
        <v>501120</v>
      </c>
      <c r="D291" s="84" t="s">
        <v>86</v>
      </c>
      <c r="E291" s="31" t="s">
        <v>36</v>
      </c>
      <c r="F291" s="85" t="e">
        <f>IF(#REF!, F290/#REF!*100, 0)</f>
        <v>#REF!</v>
      </c>
      <c r="G291" s="85">
        <f t="shared" ref="G291:I291" si="188">IF(F290, G290/F290*100, 0)</f>
        <v>0</v>
      </c>
      <c r="H291" s="85">
        <f t="shared" si="188"/>
        <v>0</v>
      </c>
      <c r="I291" s="85">
        <f t="shared" si="188"/>
        <v>0</v>
      </c>
      <c r="J291" s="85">
        <f>IF(I290, J290/I290*100, 0)</f>
        <v>0</v>
      </c>
      <c r="K291" s="85">
        <f>IF(I290, K290/I290*100, 0)</f>
        <v>0</v>
      </c>
      <c r="L291" s="85">
        <v>0</v>
      </c>
      <c r="M291" s="151" t="s">
        <v>37</v>
      </c>
      <c r="N291" s="85">
        <f>IF(M290, N290/M290*100, 0)</f>
        <v>0</v>
      </c>
      <c r="O291" s="85">
        <f>IF(M290, O290/M290*100, 0)</f>
        <v>0</v>
      </c>
      <c r="P291" s="165">
        <f>IF(N290, P290/N290*100, 0)</f>
        <v>0</v>
      </c>
    </row>
    <row r="292" spans="1:16" ht="15.75">
      <c r="A292" s="25">
        <v>602790</v>
      </c>
      <c r="B292" s="25">
        <f t="shared" si="182"/>
        <v>625500130</v>
      </c>
      <c r="C292" s="25">
        <v>500130</v>
      </c>
      <c r="D292" s="89" t="str">
        <f>D230</f>
        <v>Бюджетообразующее предприятие 23</v>
      </c>
      <c r="E292" s="27" t="s">
        <v>68</v>
      </c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164"/>
    </row>
    <row r="293" spans="1:16" ht="15.75">
      <c r="A293" s="25">
        <v>602800</v>
      </c>
      <c r="B293" s="25">
        <f t="shared" si="182"/>
        <v>625501130</v>
      </c>
      <c r="C293" s="25">
        <v>501130</v>
      </c>
      <c r="D293" s="84" t="s">
        <v>86</v>
      </c>
      <c r="E293" s="31" t="s">
        <v>36</v>
      </c>
      <c r="F293" s="85" t="e">
        <f>IF(#REF!, F292/#REF!*100, 0)</f>
        <v>#REF!</v>
      </c>
      <c r="G293" s="85">
        <f t="shared" ref="G293:I293" si="189">IF(F292, G292/F292*100, 0)</f>
        <v>0</v>
      </c>
      <c r="H293" s="85">
        <f t="shared" si="189"/>
        <v>0</v>
      </c>
      <c r="I293" s="85">
        <f t="shared" si="189"/>
        <v>0</v>
      </c>
      <c r="J293" s="85">
        <f>IF(I292, J292/I292*100, 0)</f>
        <v>0</v>
      </c>
      <c r="K293" s="85">
        <f>IF(I292, K292/I292*100, 0)</f>
        <v>0</v>
      </c>
      <c r="L293" s="85">
        <v>0</v>
      </c>
      <c r="M293" s="151" t="s">
        <v>37</v>
      </c>
      <c r="N293" s="85">
        <f>IF(M292, N292/M292*100, 0)</f>
        <v>0</v>
      </c>
      <c r="O293" s="85">
        <f>IF(M292, O292/M292*100, 0)</f>
        <v>0</v>
      </c>
      <c r="P293" s="165">
        <f>IF(N292, P292/N292*100, 0)</f>
        <v>0</v>
      </c>
    </row>
    <row r="294" spans="1:16" ht="15.75">
      <c r="A294" s="25">
        <v>602810</v>
      </c>
      <c r="B294" s="25">
        <f t="shared" si="182"/>
        <v>625500140</v>
      </c>
      <c r="C294" s="25">
        <v>500140</v>
      </c>
      <c r="D294" s="89" t="str">
        <f>D232</f>
        <v>Бюджетообразующее предприятие 24</v>
      </c>
      <c r="E294" s="27" t="s">
        <v>68</v>
      </c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164"/>
    </row>
    <row r="295" spans="1:16" ht="15.75">
      <c r="A295" s="25">
        <v>602820</v>
      </c>
      <c r="B295" s="25">
        <f t="shared" si="182"/>
        <v>625501140</v>
      </c>
      <c r="C295" s="25">
        <v>501140</v>
      </c>
      <c r="D295" s="84" t="s">
        <v>86</v>
      </c>
      <c r="E295" s="31" t="s">
        <v>36</v>
      </c>
      <c r="F295" s="85" t="e">
        <f>IF(#REF!, F294/#REF!*100, 0)</f>
        <v>#REF!</v>
      </c>
      <c r="G295" s="85">
        <f t="shared" ref="G295:I295" si="190">IF(F294, G294/F294*100, 0)</f>
        <v>0</v>
      </c>
      <c r="H295" s="85">
        <f t="shared" si="190"/>
        <v>0</v>
      </c>
      <c r="I295" s="85">
        <f t="shared" si="190"/>
        <v>0</v>
      </c>
      <c r="J295" s="85">
        <f>IF(I294, J294/I294*100, 0)</f>
        <v>0</v>
      </c>
      <c r="K295" s="85">
        <f>IF(I294, K294/I294*100, 0)</f>
        <v>0</v>
      </c>
      <c r="L295" s="85">
        <v>0</v>
      </c>
      <c r="M295" s="151" t="s">
        <v>37</v>
      </c>
      <c r="N295" s="85">
        <f>IF(M294, N294/M294*100, 0)</f>
        <v>0</v>
      </c>
      <c r="O295" s="85">
        <f>IF(M294, O294/M294*100, 0)</f>
        <v>0</v>
      </c>
      <c r="P295" s="165">
        <f>IF(N294, P294/N294*100, 0)</f>
        <v>0</v>
      </c>
    </row>
    <row r="296" spans="1:16" ht="15.75">
      <c r="A296" s="25">
        <v>602830</v>
      </c>
      <c r="B296" s="25">
        <f t="shared" si="182"/>
        <v>625500150</v>
      </c>
      <c r="C296" s="25">
        <v>500150</v>
      </c>
      <c r="D296" s="89" t="str">
        <f>D234</f>
        <v>Бюджетообразующее предприятие 25</v>
      </c>
      <c r="E296" s="27" t="s">
        <v>68</v>
      </c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164"/>
    </row>
    <row r="297" spans="1:16" ht="15.75">
      <c r="A297" s="25">
        <v>602840</v>
      </c>
      <c r="B297" s="25">
        <f t="shared" si="182"/>
        <v>625501150</v>
      </c>
      <c r="C297" s="25">
        <v>501150</v>
      </c>
      <c r="D297" s="84" t="s">
        <v>86</v>
      </c>
      <c r="E297" s="31" t="s">
        <v>36</v>
      </c>
      <c r="F297" s="85" t="e">
        <f>IF(#REF!, F296/#REF!*100, 0)</f>
        <v>#REF!</v>
      </c>
      <c r="G297" s="85">
        <f t="shared" ref="G297:I297" si="191">IF(F296, G296/F296*100, 0)</f>
        <v>0</v>
      </c>
      <c r="H297" s="85">
        <f t="shared" si="191"/>
        <v>0</v>
      </c>
      <c r="I297" s="85">
        <f t="shared" si="191"/>
        <v>0</v>
      </c>
      <c r="J297" s="85">
        <f>IF(I296, J296/I296*100, 0)</f>
        <v>0</v>
      </c>
      <c r="K297" s="85">
        <f>IF(I296, K296/I296*100, 0)</f>
        <v>0</v>
      </c>
      <c r="L297" s="85">
        <v>0</v>
      </c>
      <c r="M297" s="151" t="s">
        <v>37</v>
      </c>
      <c r="N297" s="85">
        <f>IF(M296, N296/M296*100, 0)</f>
        <v>0</v>
      </c>
      <c r="O297" s="85">
        <f>IF(M296, O296/M296*100, 0)</f>
        <v>0</v>
      </c>
      <c r="P297" s="165">
        <f>IF(N296, P296/N296*100, 0)</f>
        <v>0</v>
      </c>
    </row>
    <row r="298" spans="1:16" ht="15.75">
      <c r="A298" s="25">
        <v>602850</v>
      </c>
      <c r="B298" s="25">
        <f t="shared" si="182"/>
        <v>625500160</v>
      </c>
      <c r="C298" s="25">
        <v>500160</v>
      </c>
      <c r="D298" s="89" t="str">
        <f>D236</f>
        <v>Бюджетообразующее предприятие 26</v>
      </c>
      <c r="E298" s="27" t="s">
        <v>68</v>
      </c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164"/>
    </row>
    <row r="299" spans="1:16" ht="15.75">
      <c r="A299" s="25">
        <v>602860</v>
      </c>
      <c r="B299" s="25">
        <f t="shared" si="182"/>
        <v>625501160</v>
      </c>
      <c r="C299" s="25">
        <v>501160</v>
      </c>
      <c r="D299" s="84" t="s">
        <v>86</v>
      </c>
      <c r="E299" s="31" t="s">
        <v>36</v>
      </c>
      <c r="F299" s="85" t="e">
        <f>IF(#REF!, F298/#REF!*100, 0)</f>
        <v>#REF!</v>
      </c>
      <c r="G299" s="85">
        <f t="shared" ref="G299:I299" si="192">IF(F298, G298/F298*100, 0)</f>
        <v>0</v>
      </c>
      <c r="H299" s="85">
        <f t="shared" si="192"/>
        <v>0</v>
      </c>
      <c r="I299" s="85">
        <f t="shared" si="192"/>
        <v>0</v>
      </c>
      <c r="J299" s="85">
        <f>IF(I298, J298/I298*100, 0)</f>
        <v>0</v>
      </c>
      <c r="K299" s="85">
        <f>IF(I298, K298/I298*100, 0)</f>
        <v>0</v>
      </c>
      <c r="L299" s="85">
        <v>0</v>
      </c>
      <c r="M299" s="151" t="s">
        <v>37</v>
      </c>
      <c r="N299" s="85">
        <f>IF(M298, N298/M298*100, 0)</f>
        <v>0</v>
      </c>
      <c r="O299" s="85">
        <f>IF(M298, O298/M298*100, 0)</f>
        <v>0</v>
      </c>
      <c r="P299" s="165">
        <f>IF(N298, P298/N298*100, 0)</f>
        <v>0</v>
      </c>
    </row>
    <row r="300" spans="1:16" ht="15.75">
      <c r="A300" s="25">
        <v>602870</v>
      </c>
      <c r="B300" s="25">
        <f t="shared" si="182"/>
        <v>625500170</v>
      </c>
      <c r="C300" s="25">
        <v>500170</v>
      </c>
      <c r="D300" s="89" t="str">
        <f>D238</f>
        <v>Бюджетообразующее предприятие 27</v>
      </c>
      <c r="E300" s="27" t="s">
        <v>68</v>
      </c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164"/>
    </row>
    <row r="301" spans="1:16" ht="15.75">
      <c r="A301" s="25">
        <v>602880</v>
      </c>
      <c r="B301" s="25">
        <f t="shared" si="182"/>
        <v>625501170</v>
      </c>
      <c r="C301" s="25">
        <v>501170</v>
      </c>
      <c r="D301" s="84" t="s">
        <v>86</v>
      </c>
      <c r="E301" s="31" t="s">
        <v>36</v>
      </c>
      <c r="F301" s="85" t="e">
        <f>IF(#REF!, F300/#REF!*100, 0)</f>
        <v>#REF!</v>
      </c>
      <c r="G301" s="85">
        <f t="shared" ref="G301:I301" si="193">IF(F300, G300/F300*100, 0)</f>
        <v>0</v>
      </c>
      <c r="H301" s="85">
        <f t="shared" si="193"/>
        <v>0</v>
      </c>
      <c r="I301" s="85">
        <f t="shared" si="193"/>
        <v>0</v>
      </c>
      <c r="J301" s="85">
        <f>IF(I300, J300/I300*100, 0)</f>
        <v>0</v>
      </c>
      <c r="K301" s="85">
        <f>IF(I300, K300/I300*100, 0)</f>
        <v>0</v>
      </c>
      <c r="L301" s="85">
        <v>0</v>
      </c>
      <c r="M301" s="151" t="s">
        <v>37</v>
      </c>
      <c r="N301" s="85">
        <f>IF(M300, N300/M300*100, 0)</f>
        <v>0</v>
      </c>
      <c r="O301" s="85">
        <f>IF(M300, O300/M300*100, 0)</f>
        <v>0</v>
      </c>
      <c r="P301" s="165">
        <f>IF(N300, P300/N300*100, 0)</f>
        <v>0</v>
      </c>
    </row>
    <row r="302" spans="1:16" ht="15.75">
      <c r="A302" s="25">
        <v>602890</v>
      </c>
      <c r="B302" s="25">
        <f t="shared" si="182"/>
        <v>625500180</v>
      </c>
      <c r="C302" s="25">
        <v>500180</v>
      </c>
      <c r="D302" s="89" t="str">
        <f>D240</f>
        <v>Бюджетообразующее предприятие 28</v>
      </c>
      <c r="E302" s="27" t="s">
        <v>68</v>
      </c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164"/>
    </row>
    <row r="303" spans="1:16" ht="15.75">
      <c r="A303" s="25">
        <v>602900</v>
      </c>
      <c r="B303" s="25">
        <f t="shared" si="182"/>
        <v>625501180</v>
      </c>
      <c r="C303" s="25">
        <v>501180</v>
      </c>
      <c r="D303" s="84" t="s">
        <v>86</v>
      </c>
      <c r="E303" s="31" t="s">
        <v>36</v>
      </c>
      <c r="F303" s="85" t="e">
        <f>IF(#REF!, F302/#REF!*100, 0)</f>
        <v>#REF!</v>
      </c>
      <c r="G303" s="85">
        <f t="shared" ref="G303:I303" si="194">IF(F302, G302/F302*100, 0)</f>
        <v>0</v>
      </c>
      <c r="H303" s="85">
        <f t="shared" si="194"/>
        <v>0</v>
      </c>
      <c r="I303" s="85">
        <f t="shared" si="194"/>
        <v>0</v>
      </c>
      <c r="J303" s="85">
        <f>IF(I302, J302/I302*100, 0)</f>
        <v>0</v>
      </c>
      <c r="K303" s="85">
        <f>IF(I302, K302/I302*100, 0)</f>
        <v>0</v>
      </c>
      <c r="L303" s="85">
        <v>0</v>
      </c>
      <c r="M303" s="151" t="s">
        <v>37</v>
      </c>
      <c r="N303" s="85">
        <f>IF(M302, N302/M302*100, 0)</f>
        <v>0</v>
      </c>
      <c r="O303" s="85">
        <f>IF(M302, O302/M302*100, 0)</f>
        <v>0</v>
      </c>
      <c r="P303" s="165">
        <f>IF(N302, P302/N302*100, 0)</f>
        <v>0</v>
      </c>
    </row>
    <row r="304" spans="1:16" ht="15.75">
      <c r="A304" s="25">
        <v>602910</v>
      </c>
      <c r="B304" s="25">
        <f t="shared" si="182"/>
        <v>625500190</v>
      </c>
      <c r="C304" s="25">
        <v>500190</v>
      </c>
      <c r="D304" s="89" t="str">
        <f>D242</f>
        <v>Бюджетообразующее предприятие 29</v>
      </c>
      <c r="E304" s="27" t="s">
        <v>68</v>
      </c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164"/>
    </row>
    <row r="305" spans="1:22" ht="15.75">
      <c r="A305" s="25">
        <v>602920</v>
      </c>
      <c r="B305" s="25">
        <f t="shared" si="182"/>
        <v>625501190</v>
      </c>
      <c r="C305" s="25">
        <v>501190</v>
      </c>
      <c r="D305" s="84" t="s">
        <v>86</v>
      </c>
      <c r="E305" s="31" t="s">
        <v>36</v>
      </c>
      <c r="F305" s="85" t="e">
        <f>IF(#REF!, F304/#REF!*100, 0)</f>
        <v>#REF!</v>
      </c>
      <c r="G305" s="85">
        <f t="shared" ref="G305:I305" si="195">IF(F304, G304/F304*100, 0)</f>
        <v>0</v>
      </c>
      <c r="H305" s="85">
        <f t="shared" si="195"/>
        <v>0</v>
      </c>
      <c r="I305" s="85">
        <f t="shared" si="195"/>
        <v>0</v>
      </c>
      <c r="J305" s="85">
        <f>IF(I304, J304/I304*100, 0)</f>
        <v>0</v>
      </c>
      <c r="K305" s="85">
        <f>IF(I304, K304/I304*100, 0)</f>
        <v>0</v>
      </c>
      <c r="L305" s="85">
        <v>0</v>
      </c>
      <c r="M305" s="151" t="s">
        <v>37</v>
      </c>
      <c r="N305" s="85">
        <f>IF(M304, N304/M304*100, 0)</f>
        <v>0</v>
      </c>
      <c r="O305" s="85">
        <f>IF(M304, O304/M304*100, 0)</f>
        <v>0</v>
      </c>
      <c r="P305" s="165">
        <f>IF(N304, P304/N304*100, 0)</f>
        <v>0</v>
      </c>
    </row>
    <row r="306" spans="1:22" ht="15" customHeight="1">
      <c r="A306" s="25">
        <v>602930</v>
      </c>
      <c r="B306" s="25">
        <f t="shared" si="182"/>
        <v>625500200</v>
      </c>
      <c r="C306" s="25">
        <v>500200</v>
      </c>
      <c r="D306" s="89" t="str">
        <f>D244</f>
        <v>Бюджетообразующее предприятие 30</v>
      </c>
      <c r="E306" s="27" t="s">
        <v>68</v>
      </c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164"/>
    </row>
    <row r="307" spans="1:22" ht="15.75">
      <c r="A307" s="25">
        <v>602940</v>
      </c>
      <c r="B307" s="25">
        <f t="shared" si="182"/>
        <v>625501200</v>
      </c>
      <c r="C307" s="25">
        <v>501200</v>
      </c>
      <c r="D307" s="84" t="s">
        <v>86</v>
      </c>
      <c r="E307" s="31" t="s">
        <v>36</v>
      </c>
      <c r="F307" s="85" t="e">
        <f>IF(#REF!, F306/#REF!*100, 0)</f>
        <v>#REF!</v>
      </c>
      <c r="G307" s="85">
        <f t="shared" ref="G307:I307" si="196">IF(F306, G306/F306*100, 0)</f>
        <v>0</v>
      </c>
      <c r="H307" s="85">
        <f t="shared" si="196"/>
        <v>0</v>
      </c>
      <c r="I307" s="85">
        <f t="shared" si="196"/>
        <v>0</v>
      </c>
      <c r="J307" s="85">
        <f>IF(I306, J306/I306*100, 0)</f>
        <v>0</v>
      </c>
      <c r="K307" s="85"/>
      <c r="L307" s="85">
        <v>0</v>
      </c>
      <c r="M307" s="151" t="s">
        <v>37</v>
      </c>
      <c r="N307" s="85">
        <f>IF(M306, N306/M306*100, 0)</f>
        <v>0</v>
      </c>
      <c r="O307" s="85">
        <f>IF(M306, O306/M306*100, 0)</f>
        <v>0</v>
      </c>
      <c r="P307" s="165">
        <f>IF(N306, P306/N306*100, 0)</f>
        <v>0</v>
      </c>
    </row>
    <row r="308" spans="1:22" ht="19.5">
      <c r="A308" s="25">
        <v>602950</v>
      </c>
      <c r="B308" s="25">
        <f t="shared" si="182"/>
        <v>625600000</v>
      </c>
      <c r="C308" s="25">
        <v>600000</v>
      </c>
      <c r="D308" s="26" t="s">
        <v>107</v>
      </c>
      <c r="E308" s="27" t="s">
        <v>76</v>
      </c>
      <c r="F308" s="48">
        <f t="shared" ref="F308:P308" si="197">SUM(F310, F312, F314, F316, F318, F320, F322, F324, F326, F328, F330, F332, F334, F336, F338, F340, F342, F344, F346, F348, F350, F352, F354, F356, F358, F360, F362, F364, F366, F368)</f>
        <v>32934.730679999993</v>
      </c>
      <c r="G308" s="48">
        <f t="shared" si="197"/>
        <v>27031.190399999999</v>
      </c>
      <c r="H308" s="48">
        <v>98326.2</v>
      </c>
      <c r="I308" s="48">
        <v>101236.2</v>
      </c>
      <c r="J308" s="48">
        <v>103256.9</v>
      </c>
      <c r="K308" s="48">
        <v>105236.2</v>
      </c>
      <c r="L308" s="48">
        <v>108256.3</v>
      </c>
      <c r="M308" s="48">
        <f t="shared" si="197"/>
        <v>4704.5384999999997</v>
      </c>
      <c r="N308" s="48">
        <f t="shared" si="197"/>
        <v>5130.1002000000008</v>
      </c>
      <c r="O308" s="48">
        <f t="shared" ref="O308" si="198">SUM(O310, O312, O314, O316, O318, O320, O322, O324, O326, O328, O330, O332, O334, O336, O338, O340, O342, O344, O346, O348, O350, O352, O354, O356, O358, O360, O362, O364, O366, O368)</f>
        <v>10822.3932</v>
      </c>
      <c r="P308" s="163">
        <f t="shared" si="197"/>
        <v>11240.2989</v>
      </c>
      <c r="R308" s="204"/>
      <c r="S308" s="204"/>
      <c r="T308" s="204"/>
      <c r="U308" s="204"/>
      <c r="V308" s="204"/>
    </row>
    <row r="309" spans="1:22" ht="15.75">
      <c r="A309" s="25">
        <v>602960</v>
      </c>
      <c r="B309" s="25">
        <f t="shared" si="182"/>
        <v>625601000</v>
      </c>
      <c r="C309" s="25">
        <v>601000</v>
      </c>
      <c r="D309" s="84" t="s">
        <v>86</v>
      </c>
      <c r="E309" s="31" t="s">
        <v>36</v>
      </c>
      <c r="F309" s="85" t="e">
        <f>IF(#REF!, F308/#REF!*100, 0)</f>
        <v>#REF!</v>
      </c>
      <c r="G309" s="85">
        <f t="shared" ref="G309:I309" si="199">IF(F308, G308/F308*100, 0)</f>
        <v>82.075030953312194</v>
      </c>
      <c r="H309" s="85">
        <f t="shared" si="199"/>
        <v>363.75090606442546</v>
      </c>
      <c r="I309" s="85">
        <f t="shared" si="199"/>
        <v>102.95953672571503</v>
      </c>
      <c r="J309" s="85">
        <f>IF(I308, J308/I308*100, 0)</f>
        <v>101.99602513725327</v>
      </c>
      <c r="K309" s="85">
        <v>102.3</v>
      </c>
      <c r="L309" s="85">
        <v>102.6</v>
      </c>
      <c r="M309" s="151" t="s">
        <v>37</v>
      </c>
      <c r="N309" s="85">
        <f>IF(M308, N308/M308*100, 0)</f>
        <v>109.04576931403582</v>
      </c>
      <c r="O309" s="85">
        <f>IF(M308, O308/M308*100, 0)</f>
        <v>230.04154817736108</v>
      </c>
      <c r="P309" s="165">
        <f>IF(N308, P308/N308*100, 0)</f>
        <v>219.10486075885999</v>
      </c>
      <c r="R309" s="204"/>
      <c r="S309" s="204"/>
      <c r="T309" s="204"/>
      <c r="U309" s="204"/>
      <c r="V309" s="204"/>
    </row>
    <row r="310" spans="1:22" ht="15.75">
      <c r="A310" s="25">
        <v>602970</v>
      </c>
      <c r="B310" s="25">
        <f t="shared" si="182"/>
        <v>625600010</v>
      </c>
      <c r="C310" s="25">
        <v>600010</v>
      </c>
      <c r="D310" s="89" t="str">
        <f>D248</f>
        <v>ООО"Восточное"</v>
      </c>
      <c r="E310" s="27" t="s">
        <v>76</v>
      </c>
      <c r="F310" s="77">
        <f t="shared" ref="F310:J310" si="200">F186*12*F248/1000</f>
        <v>17510.091479999999</v>
      </c>
      <c r="G310" s="77">
        <f t="shared" si="200"/>
        <v>13892.467200000001</v>
      </c>
      <c r="H310" s="77">
        <f t="shared" si="200"/>
        <v>13186.134</v>
      </c>
      <c r="I310" s="77">
        <f t="shared" si="200"/>
        <v>13342.554</v>
      </c>
      <c r="J310" s="77">
        <f t="shared" si="200"/>
        <v>13493.376</v>
      </c>
      <c r="K310" s="77">
        <v>14693.2</v>
      </c>
      <c r="L310" s="77">
        <v>16235.2</v>
      </c>
      <c r="M310" s="77">
        <f>M186*3*M248/1000</f>
        <v>2382.2315999999996</v>
      </c>
      <c r="N310" s="77">
        <f>N186*3*N248/1000</f>
        <v>2516.1246000000001</v>
      </c>
      <c r="O310" s="77">
        <f>O186*3*O248/1000</f>
        <v>1753.3439999999998</v>
      </c>
      <c r="P310" s="166">
        <f>P186*3*P248/1000</f>
        <v>1756.4670000000001</v>
      </c>
      <c r="R310" s="204"/>
      <c r="S310" s="204"/>
      <c r="T310" s="204"/>
      <c r="U310" s="204"/>
      <c r="V310" s="204"/>
    </row>
    <row r="311" spans="1:22" ht="15.75">
      <c r="A311" s="25">
        <v>602980</v>
      </c>
      <c r="B311" s="25">
        <f t="shared" si="182"/>
        <v>625601010</v>
      </c>
      <c r="C311" s="25">
        <v>601010</v>
      </c>
      <c r="D311" s="84" t="s">
        <v>86</v>
      </c>
      <c r="E311" s="31" t="s">
        <v>36</v>
      </c>
      <c r="F311" s="85" t="e">
        <f>IF(#REF!, F310/#REF!*100, 0)</f>
        <v>#REF!</v>
      </c>
      <c r="G311" s="85">
        <f t="shared" ref="G311:I311" si="201">IF(F310, G310/F310*100, 0)</f>
        <v>79.339775099792917</v>
      </c>
      <c r="H311" s="85">
        <f t="shared" si="201"/>
        <v>94.91571086811706</v>
      </c>
      <c r="I311" s="85">
        <f t="shared" si="201"/>
        <v>101.18624609760525</v>
      </c>
      <c r="J311" s="85">
        <f>IF(I310, J310/I310*100, 0)</f>
        <v>101.13038328344032</v>
      </c>
      <c r="K311" s="85">
        <v>102.3</v>
      </c>
      <c r="L311" s="85">
        <v>102.6</v>
      </c>
      <c r="M311" s="151" t="s">
        <v>37</v>
      </c>
      <c r="N311" s="85">
        <f>IF(M310, N310/M310*100, 0)</f>
        <v>105.62048627010073</v>
      </c>
      <c r="O311" s="85">
        <f>IF(M310, O310/M310*100, 0)</f>
        <v>73.60090429494764</v>
      </c>
      <c r="P311" s="165">
        <f>IF(N310, P310/N310*100, 0)</f>
        <v>69.808426816382635</v>
      </c>
      <c r="R311" s="204"/>
      <c r="S311" s="204"/>
      <c r="T311" s="204"/>
      <c r="U311" s="204"/>
      <c r="V311" s="204"/>
    </row>
    <row r="312" spans="1:22" ht="15.75">
      <c r="A312" s="25">
        <v>602990</v>
      </c>
      <c r="B312" s="25">
        <f t="shared" ref="B312:B343" si="202">VALUE(CONCATENATE($A$2, $C$4, C312))</f>
        <v>625600020</v>
      </c>
      <c r="C312" s="25">
        <v>600020</v>
      </c>
      <c r="D312" s="89" t="str">
        <f>D250</f>
        <v>ЗАО "Шахтер"</v>
      </c>
      <c r="E312" s="27" t="s">
        <v>76</v>
      </c>
      <c r="F312" s="77">
        <f t="shared" ref="F312:J312" si="203">F188*12*F250/1000</f>
        <v>6341.5439999999999</v>
      </c>
      <c r="G312" s="77">
        <f t="shared" si="203"/>
        <v>4630.5072</v>
      </c>
      <c r="H312" s="77">
        <f t="shared" si="203"/>
        <v>4372.6980000000003</v>
      </c>
      <c r="I312" s="77">
        <f t="shared" si="203"/>
        <v>4504.5792000000001</v>
      </c>
      <c r="J312" s="77">
        <f t="shared" si="203"/>
        <v>4615.1423999999997</v>
      </c>
      <c r="K312" s="77">
        <v>5523.6</v>
      </c>
      <c r="L312" s="77">
        <v>6853.2</v>
      </c>
      <c r="M312" s="77">
        <f>M188*3*M250/1000</f>
        <v>975.70349999999996</v>
      </c>
      <c r="N312" s="77">
        <f>N188*3*N250/1000</f>
        <v>1242.3983999999998</v>
      </c>
      <c r="O312" s="77">
        <f>O188*3*O250/1000</f>
        <v>1273.7376000000002</v>
      </c>
      <c r="P312" s="166">
        <f>P188*3*P250/1000</f>
        <v>1297.2143999999998</v>
      </c>
      <c r="R312" s="204"/>
      <c r="S312" s="204"/>
      <c r="T312" s="204"/>
      <c r="U312" s="204"/>
      <c r="V312" s="204"/>
    </row>
    <row r="313" spans="1:22" ht="15.75">
      <c r="A313" s="25">
        <v>603000</v>
      </c>
      <c r="B313" s="25">
        <f t="shared" si="202"/>
        <v>625601020</v>
      </c>
      <c r="C313" s="25">
        <v>601020</v>
      </c>
      <c r="D313" s="84" t="s">
        <v>86</v>
      </c>
      <c r="E313" s="31" t="s">
        <v>36</v>
      </c>
      <c r="F313" s="85" t="e">
        <f>IF(#REF!, F312/#REF!*100, 0)</f>
        <v>#REF!</v>
      </c>
      <c r="G313" s="85">
        <f t="shared" ref="G313:I313" si="204">IF(F312, G312/F312*100, 0)</f>
        <v>73.018608717372302</v>
      </c>
      <c r="H313" s="85">
        <f t="shared" si="204"/>
        <v>94.43237665195727</v>
      </c>
      <c r="I313" s="85">
        <f t="shared" si="204"/>
        <v>103.01601436916063</v>
      </c>
      <c r="J313" s="85">
        <f>IF(I312, J312/I312*100, 0)</f>
        <v>102.45446233912369</v>
      </c>
      <c r="K313" s="85">
        <v>103.2</v>
      </c>
      <c r="L313" s="85">
        <v>101.9</v>
      </c>
      <c r="M313" s="151" t="s">
        <v>37</v>
      </c>
      <c r="N313" s="85">
        <f>IF(M312, N312/M312*100, 0)</f>
        <v>127.33360083262998</v>
      </c>
      <c r="O313" s="85">
        <f>IF(M312, O312/M312*100, 0)</f>
        <v>130.54556020348397</v>
      </c>
      <c r="P313" s="165">
        <f>IF(N312, P312/N312*100, 0)</f>
        <v>104.41211128410983</v>
      </c>
      <c r="R313" s="204"/>
      <c r="S313" s="204"/>
      <c r="T313" s="204"/>
      <c r="U313" s="204"/>
      <c r="V313" s="204"/>
    </row>
    <row r="314" spans="1:22" ht="15.75">
      <c r="A314" s="25">
        <v>603010</v>
      </c>
      <c r="B314" s="25">
        <f t="shared" si="202"/>
        <v>625600030</v>
      </c>
      <c r="C314" s="25">
        <v>600030</v>
      </c>
      <c r="D314" s="89" t="str">
        <f>D252</f>
        <v>ООО "Степь"</v>
      </c>
      <c r="E314" s="27" t="s">
        <v>76</v>
      </c>
      <c r="F314" s="77">
        <f t="shared" ref="F314:J314" si="205">F190*12*F252/1000</f>
        <v>5277.0023999999994</v>
      </c>
      <c r="G314" s="77">
        <f t="shared" si="205"/>
        <v>4447.4160000000002</v>
      </c>
      <c r="H314" s="77">
        <f t="shared" si="205"/>
        <v>4507.5780000000004</v>
      </c>
      <c r="I314" s="77">
        <f t="shared" si="205"/>
        <v>4561.4160000000002</v>
      </c>
      <c r="J314" s="77">
        <f t="shared" si="205"/>
        <v>4616.1719999999996</v>
      </c>
      <c r="K314" s="77">
        <v>5723.6</v>
      </c>
      <c r="L314" s="77">
        <v>6523.3</v>
      </c>
      <c r="M314" s="77">
        <f>M190*3*M252/1000</f>
        <v>560.27700000000004</v>
      </c>
      <c r="N314" s="77">
        <f>N190*3*N252/1000</f>
        <v>660.33240000000001</v>
      </c>
      <c r="O314" s="77">
        <f>O190*3*O252/1000</f>
        <v>683.95320000000004</v>
      </c>
      <c r="P314" s="166">
        <f>P190*3*P252/1000</f>
        <v>698.3823000000001</v>
      </c>
      <c r="R314" s="204"/>
      <c r="S314" s="204"/>
      <c r="T314" s="204"/>
      <c r="U314" s="204"/>
      <c r="V314" s="204"/>
    </row>
    <row r="315" spans="1:22" ht="15.75">
      <c r="A315" s="25">
        <v>603020</v>
      </c>
      <c r="B315" s="25">
        <f t="shared" si="202"/>
        <v>625601030</v>
      </c>
      <c r="C315" s="25">
        <v>601030</v>
      </c>
      <c r="D315" s="84" t="s">
        <v>86</v>
      </c>
      <c r="E315" s="31" t="s">
        <v>36</v>
      </c>
      <c r="F315" s="85" t="e">
        <f>IF(#REF!, F314/#REF!*100, 0)</f>
        <v>#REF!</v>
      </c>
      <c r="G315" s="85">
        <f t="shared" ref="G315:I315" si="206">IF(F314, G314/F314*100, 0)</f>
        <v>84.279211243110311</v>
      </c>
      <c r="H315" s="85">
        <f t="shared" si="206"/>
        <v>101.35274055766314</v>
      </c>
      <c r="I315" s="85">
        <f t="shared" si="206"/>
        <v>101.19438864951422</v>
      </c>
      <c r="J315" s="85">
        <f>IF(I314, J314/I314*100, 0)</f>
        <v>101.20041671270499</v>
      </c>
      <c r="K315" s="85">
        <v>103.2</v>
      </c>
      <c r="L315" s="85">
        <v>101.2</v>
      </c>
      <c r="M315" s="151" t="s">
        <v>37</v>
      </c>
      <c r="N315" s="85">
        <f>IF(M314, N314/M314*100, 0)</f>
        <v>117.85820228208546</v>
      </c>
      <c r="O315" s="85">
        <f>IF(M314, O314/M314*100, 0)</f>
        <v>122.07411691002844</v>
      </c>
      <c r="P315" s="165">
        <f>IF(N314, P314/N314*100, 0)</f>
        <v>105.76223429291068</v>
      </c>
      <c r="R315" s="204"/>
      <c r="S315" s="204"/>
      <c r="T315" s="204"/>
      <c r="U315" s="204"/>
      <c r="V315" s="204"/>
    </row>
    <row r="316" spans="1:22" ht="15.75">
      <c r="A316" s="25">
        <v>603030</v>
      </c>
      <c r="B316" s="25">
        <f t="shared" si="202"/>
        <v>625600040</v>
      </c>
      <c r="C316" s="25">
        <v>600040</v>
      </c>
      <c r="D316" s="89" t="str">
        <f>D254</f>
        <v>ООО "Степные просторы"</v>
      </c>
      <c r="E316" s="27" t="s">
        <v>76</v>
      </c>
      <c r="F316" s="77">
        <f t="shared" ref="F316:J316" si="207">F192*12*F254/1000</f>
        <v>0</v>
      </c>
      <c r="G316" s="77">
        <f t="shared" si="207"/>
        <v>0</v>
      </c>
      <c r="H316" s="77">
        <f t="shared" si="207"/>
        <v>46711.083599999998</v>
      </c>
      <c r="I316" s="77">
        <f t="shared" si="207"/>
        <v>46951.92</v>
      </c>
      <c r="J316" s="77">
        <f t="shared" si="207"/>
        <v>48668.198400000001</v>
      </c>
      <c r="K316" s="77">
        <v>49523.5</v>
      </c>
      <c r="L316" s="77">
        <v>52132.6</v>
      </c>
      <c r="M316" s="77">
        <f>M192*3*M254/1000</f>
        <v>0</v>
      </c>
      <c r="N316" s="77">
        <f>N192*3*N254/1000</f>
        <v>0</v>
      </c>
      <c r="O316" s="77">
        <f>O192*3*O254/1000</f>
        <v>6388.3440000000001</v>
      </c>
      <c r="P316" s="166">
        <f>P192*3*P254/1000</f>
        <v>6747.78</v>
      </c>
      <c r="R316" s="204"/>
      <c r="S316" s="204"/>
      <c r="T316" s="204"/>
      <c r="U316" s="204"/>
      <c r="V316" s="204"/>
    </row>
    <row r="317" spans="1:22" ht="15.75">
      <c r="A317" s="25">
        <v>603040</v>
      </c>
      <c r="B317" s="25">
        <f t="shared" si="202"/>
        <v>625601040</v>
      </c>
      <c r="C317" s="25">
        <v>601040</v>
      </c>
      <c r="D317" s="84" t="s">
        <v>86</v>
      </c>
      <c r="E317" s="31" t="s">
        <v>36</v>
      </c>
      <c r="F317" s="85" t="e">
        <f>IF(#REF!, F316/#REF!*100, 0)</f>
        <v>#REF!</v>
      </c>
      <c r="G317" s="85">
        <f t="shared" ref="G317:I317" si="208">IF(F316, G316/F316*100, 0)</f>
        <v>0</v>
      </c>
      <c r="H317" s="85">
        <f t="shared" si="208"/>
        <v>0</v>
      </c>
      <c r="I317" s="85">
        <f t="shared" si="208"/>
        <v>100.5155872684572</v>
      </c>
      <c r="J317" s="85">
        <f>IF(I316, J316/I316*100, 0)</f>
        <v>103.65539556209842</v>
      </c>
      <c r="K317" s="85">
        <v>101.2</v>
      </c>
      <c r="L317" s="85">
        <v>102.3</v>
      </c>
      <c r="M317" s="151" t="s">
        <v>37</v>
      </c>
      <c r="N317" s="85">
        <f>IF(M316, N316/M316*100, 0)</f>
        <v>0</v>
      </c>
      <c r="O317" s="85">
        <f>IF(M316, O316/M316*100, 0)</f>
        <v>0</v>
      </c>
      <c r="P317" s="165">
        <f>IF(N316, P316/N316*100, 0)</f>
        <v>0</v>
      </c>
      <c r="R317" s="204"/>
      <c r="S317" s="204"/>
      <c r="T317" s="204"/>
      <c r="U317" s="204"/>
      <c r="V317" s="204"/>
    </row>
    <row r="318" spans="1:22" ht="15.75">
      <c r="A318" s="25">
        <v>603050</v>
      </c>
      <c r="B318" s="25">
        <f t="shared" si="202"/>
        <v>625600050</v>
      </c>
      <c r="C318" s="25">
        <v>600050</v>
      </c>
      <c r="D318" s="89" t="str">
        <f>D256</f>
        <v>Администрация Ленинского с/п</v>
      </c>
      <c r="E318" s="27" t="s">
        <v>76</v>
      </c>
      <c r="F318" s="77">
        <f t="shared" ref="F318:J318" si="209">F194*12*F256/1000</f>
        <v>3806.0928000000004</v>
      </c>
      <c r="G318" s="77">
        <f t="shared" si="209"/>
        <v>4060.8</v>
      </c>
      <c r="H318" s="77">
        <f t="shared" si="209"/>
        <v>4140.1151999999993</v>
      </c>
      <c r="I318" s="77">
        <f t="shared" si="209"/>
        <v>4220.4671999999991</v>
      </c>
      <c r="J318" s="77">
        <f t="shared" si="209"/>
        <v>4306.1951999999992</v>
      </c>
      <c r="K318" s="77">
        <f t="shared" ref="K318" si="210">K194*12*K256/1000</f>
        <v>4316.4671999999991</v>
      </c>
      <c r="L318" s="77">
        <v>5123.6000000000004</v>
      </c>
      <c r="M318" s="77">
        <f>M194*3*M256/1000</f>
        <v>786.32640000000004</v>
      </c>
      <c r="N318" s="77">
        <f>N194*3*N256/1000</f>
        <v>711.24480000000005</v>
      </c>
      <c r="O318" s="77">
        <f>O194*3*O256/1000</f>
        <v>723.01439999999991</v>
      </c>
      <c r="P318" s="166">
        <f>P194*3*P256/1000</f>
        <v>740.45519999999999</v>
      </c>
      <c r="R318" s="204"/>
      <c r="S318" s="204"/>
      <c r="T318" s="204"/>
      <c r="U318" s="204"/>
      <c r="V318" s="204"/>
    </row>
    <row r="319" spans="1:22" ht="15.75">
      <c r="A319" s="25">
        <v>603060</v>
      </c>
      <c r="B319" s="25">
        <f t="shared" si="202"/>
        <v>625601050</v>
      </c>
      <c r="C319" s="25">
        <v>601050</v>
      </c>
      <c r="D319" s="84" t="s">
        <v>86</v>
      </c>
      <c r="E319" s="31" t="s">
        <v>36</v>
      </c>
      <c r="F319" s="85" t="e">
        <f>IF(#REF!, F318/#REF!*100, 0)</f>
        <v>#REF!</v>
      </c>
      <c r="G319" s="85">
        <f t="shared" ref="G319:I319" si="211">IF(F318, G318/F318*100, 0)</f>
        <v>106.69209116498683</v>
      </c>
      <c r="H319" s="85">
        <f t="shared" si="211"/>
        <v>101.95319148936169</v>
      </c>
      <c r="I319" s="85">
        <f t="shared" si="211"/>
        <v>101.94081555991485</v>
      </c>
      <c r="J319" s="85">
        <f>IF(I318, J318/I318*100, 0)</f>
        <v>102.03124431342579</v>
      </c>
      <c r="K319" s="85">
        <f>IF(I318, K318/I318*100, 0)</f>
        <v>102.27462969028642</v>
      </c>
      <c r="L319" s="85">
        <v>101.2</v>
      </c>
      <c r="M319" s="151" t="s">
        <v>37</v>
      </c>
      <c r="N319" s="85">
        <f>IF(M318, N318/M318*100, 0)</f>
        <v>90.451598725414797</v>
      </c>
      <c r="O319" s="85">
        <f>IF(M318, O318/M318*100, 0)</f>
        <v>91.948381740712236</v>
      </c>
      <c r="P319" s="165">
        <f>IF(N318, P318/N318*100, 0)</f>
        <v>104.1069403952057</v>
      </c>
      <c r="R319" s="204"/>
      <c r="S319" s="204"/>
      <c r="T319" s="204"/>
      <c r="U319" s="204"/>
      <c r="V319" s="204"/>
    </row>
    <row r="320" spans="1:22" ht="15.75">
      <c r="A320" s="25">
        <v>603070</v>
      </c>
      <c r="B320" s="25">
        <f t="shared" si="202"/>
        <v>625600060</v>
      </c>
      <c r="C320" s="25">
        <v>600060</v>
      </c>
      <c r="D320" s="89" t="str">
        <f>D258</f>
        <v>Бюджетообразующее предприятие 6</v>
      </c>
      <c r="E320" s="27" t="s">
        <v>76</v>
      </c>
      <c r="F320" s="77">
        <f t="shared" ref="F320:J320" si="212">F196*12*F258/1000</f>
        <v>0</v>
      </c>
      <c r="G320" s="77">
        <f t="shared" si="212"/>
        <v>0</v>
      </c>
      <c r="H320" s="77">
        <f t="shared" si="212"/>
        <v>0</v>
      </c>
      <c r="I320" s="77">
        <f t="shared" si="212"/>
        <v>0</v>
      </c>
      <c r="J320" s="77">
        <f t="shared" si="212"/>
        <v>0</v>
      </c>
      <c r="K320" s="77">
        <f t="shared" ref="K320" si="213">K196*12*K258/1000</f>
        <v>0</v>
      </c>
      <c r="L320" s="77">
        <v>0</v>
      </c>
      <c r="M320" s="77">
        <f>M196*3*M258/1000</f>
        <v>0</v>
      </c>
      <c r="N320" s="77">
        <f>N196*3*N258/1000</f>
        <v>0</v>
      </c>
      <c r="O320" s="77">
        <f>O196*3*O258/1000</f>
        <v>0</v>
      </c>
      <c r="P320" s="166">
        <f>P196*3*P258/1000</f>
        <v>0</v>
      </c>
      <c r="R320" s="204"/>
      <c r="S320" s="204"/>
      <c r="T320" s="204"/>
      <c r="U320" s="204"/>
      <c r="V320" s="204"/>
    </row>
    <row r="321" spans="1:22" ht="15.75">
      <c r="A321" s="25">
        <v>603080</v>
      </c>
      <c r="B321" s="25">
        <f t="shared" si="202"/>
        <v>625601060</v>
      </c>
      <c r="C321" s="25">
        <v>601060</v>
      </c>
      <c r="D321" s="84" t="s">
        <v>86</v>
      </c>
      <c r="E321" s="31" t="s">
        <v>36</v>
      </c>
      <c r="F321" s="85" t="e">
        <f>IF(#REF!, F320/#REF!*100, 0)</f>
        <v>#REF!</v>
      </c>
      <c r="G321" s="85">
        <f t="shared" ref="G321:I321" si="214">IF(F320, G320/F320*100, 0)</f>
        <v>0</v>
      </c>
      <c r="H321" s="85">
        <f t="shared" si="214"/>
        <v>0</v>
      </c>
      <c r="I321" s="85">
        <f t="shared" si="214"/>
        <v>0</v>
      </c>
      <c r="J321" s="85">
        <f>IF(I320, J320/I320*100, 0)</f>
        <v>0</v>
      </c>
      <c r="K321" s="85">
        <f>IF(I320, K320/I320*100, 0)</f>
        <v>0</v>
      </c>
      <c r="L321" s="85">
        <v>0</v>
      </c>
      <c r="M321" s="151" t="s">
        <v>37</v>
      </c>
      <c r="N321" s="85">
        <f>IF(M320, N320/M320*100, 0)</f>
        <v>0</v>
      </c>
      <c r="O321" s="85">
        <f>IF(M320, O320/M320*100, 0)</f>
        <v>0</v>
      </c>
      <c r="P321" s="165">
        <f>IF(N320, P320/N320*100, 0)</f>
        <v>0</v>
      </c>
      <c r="R321" s="204"/>
      <c r="S321" s="204"/>
      <c r="T321" s="204"/>
      <c r="U321" s="204"/>
      <c r="V321" s="204"/>
    </row>
    <row r="322" spans="1:22" ht="15.75">
      <c r="A322" s="25">
        <v>603090</v>
      </c>
      <c r="B322" s="25">
        <f t="shared" si="202"/>
        <v>625600070</v>
      </c>
      <c r="C322" s="25">
        <v>600070</v>
      </c>
      <c r="D322" s="89" t="str">
        <f>D260</f>
        <v>Бюджетообразующее предприятие 7</v>
      </c>
      <c r="E322" s="27" t="s">
        <v>76</v>
      </c>
      <c r="F322" s="77">
        <f t="shared" ref="F322:J322" si="215">F198*12*F260/1000</f>
        <v>0</v>
      </c>
      <c r="G322" s="77">
        <f t="shared" si="215"/>
        <v>0</v>
      </c>
      <c r="H322" s="77">
        <f t="shared" si="215"/>
        <v>0</v>
      </c>
      <c r="I322" s="77">
        <f t="shared" si="215"/>
        <v>0</v>
      </c>
      <c r="J322" s="77">
        <f t="shared" si="215"/>
        <v>0</v>
      </c>
      <c r="K322" s="77">
        <f t="shared" ref="K322" si="216">K198*12*K260/1000</f>
        <v>0</v>
      </c>
      <c r="L322" s="77">
        <v>0</v>
      </c>
      <c r="M322" s="77">
        <f>M198*3*M260/1000</f>
        <v>0</v>
      </c>
      <c r="N322" s="77">
        <f>N198*3*N260/1000</f>
        <v>0</v>
      </c>
      <c r="O322" s="77">
        <f>O198*3*O260/1000</f>
        <v>0</v>
      </c>
      <c r="P322" s="166">
        <f>P198*3*P260/1000</f>
        <v>0</v>
      </c>
      <c r="R322" s="204"/>
      <c r="S322" s="204"/>
      <c r="T322" s="204"/>
      <c r="U322" s="204"/>
      <c r="V322" s="204"/>
    </row>
    <row r="323" spans="1:22" ht="15.75">
      <c r="A323" s="25">
        <v>603100</v>
      </c>
      <c r="B323" s="25">
        <f t="shared" si="202"/>
        <v>625601070</v>
      </c>
      <c r="C323" s="25">
        <v>601070</v>
      </c>
      <c r="D323" s="84" t="s">
        <v>86</v>
      </c>
      <c r="E323" s="31" t="s">
        <v>36</v>
      </c>
      <c r="F323" s="85" t="e">
        <f>IF(#REF!, F322/#REF!*100, 0)</f>
        <v>#REF!</v>
      </c>
      <c r="G323" s="85">
        <f t="shared" ref="G323:I323" si="217">IF(F322, G322/F322*100, 0)</f>
        <v>0</v>
      </c>
      <c r="H323" s="85">
        <f t="shared" si="217"/>
        <v>0</v>
      </c>
      <c r="I323" s="85">
        <f t="shared" si="217"/>
        <v>0</v>
      </c>
      <c r="J323" s="85">
        <f>IF(I322, J322/I322*100, 0)</f>
        <v>0</v>
      </c>
      <c r="K323" s="85">
        <f>IF(I322, K322/I322*100, 0)</f>
        <v>0</v>
      </c>
      <c r="L323" s="85">
        <v>0</v>
      </c>
      <c r="M323" s="151" t="s">
        <v>37</v>
      </c>
      <c r="N323" s="85">
        <f>IF(M322, N322/M322*100, 0)</f>
        <v>0</v>
      </c>
      <c r="O323" s="85">
        <f>IF(M322, O322/M322*100, 0)</f>
        <v>0</v>
      </c>
      <c r="P323" s="165">
        <f>IF(N322, P322/N322*100, 0)</f>
        <v>0</v>
      </c>
      <c r="R323" s="204"/>
      <c r="S323" s="204"/>
      <c r="T323" s="204"/>
      <c r="U323" s="204"/>
      <c r="V323" s="204"/>
    </row>
    <row r="324" spans="1:22" ht="15.75">
      <c r="A324" s="25">
        <v>603110</v>
      </c>
      <c r="B324" s="25">
        <f t="shared" si="202"/>
        <v>625600080</v>
      </c>
      <c r="C324" s="25">
        <v>600080</v>
      </c>
      <c r="D324" s="89" t="str">
        <f>D262</f>
        <v>Бюджетообразующее предприятие 8</v>
      </c>
      <c r="E324" s="27" t="s">
        <v>76</v>
      </c>
      <c r="F324" s="77">
        <f t="shared" ref="F324:J324" si="218">F200*12*F262/1000</f>
        <v>0</v>
      </c>
      <c r="G324" s="77">
        <f t="shared" si="218"/>
        <v>0</v>
      </c>
      <c r="H324" s="77">
        <f t="shared" si="218"/>
        <v>0</v>
      </c>
      <c r="I324" s="77">
        <f t="shared" si="218"/>
        <v>0</v>
      </c>
      <c r="J324" s="77">
        <f t="shared" si="218"/>
        <v>0</v>
      </c>
      <c r="K324" s="77">
        <f t="shared" ref="K324" si="219">K200*12*K262/1000</f>
        <v>0</v>
      </c>
      <c r="L324" s="77">
        <v>0</v>
      </c>
      <c r="M324" s="77">
        <f>M200*3*M262/1000</f>
        <v>0</v>
      </c>
      <c r="N324" s="77">
        <f>N200*3*N262/1000</f>
        <v>0</v>
      </c>
      <c r="O324" s="77">
        <f>O200*3*O262/1000</f>
        <v>0</v>
      </c>
      <c r="P324" s="166">
        <f>P200*3*P262/1000</f>
        <v>0</v>
      </c>
      <c r="R324" s="204"/>
      <c r="S324" s="204"/>
      <c r="T324" s="204"/>
      <c r="U324" s="204"/>
      <c r="V324" s="204"/>
    </row>
    <row r="325" spans="1:22" ht="15.75">
      <c r="A325" s="25">
        <v>603120</v>
      </c>
      <c r="B325" s="25">
        <f t="shared" si="202"/>
        <v>625601080</v>
      </c>
      <c r="C325" s="25">
        <v>601080</v>
      </c>
      <c r="D325" s="84" t="s">
        <v>86</v>
      </c>
      <c r="E325" s="31" t="s">
        <v>36</v>
      </c>
      <c r="F325" s="85" t="e">
        <f>IF(#REF!, F324/#REF!*100, 0)</f>
        <v>#REF!</v>
      </c>
      <c r="G325" s="85">
        <f t="shared" ref="G325:I325" si="220">IF(F324, G324/F324*100, 0)</f>
        <v>0</v>
      </c>
      <c r="H325" s="85">
        <f t="shared" si="220"/>
        <v>0</v>
      </c>
      <c r="I325" s="85">
        <f t="shared" si="220"/>
        <v>0</v>
      </c>
      <c r="J325" s="85">
        <f>IF(I324, J324/I324*100, 0)</f>
        <v>0</v>
      </c>
      <c r="K325" s="85">
        <f>IF(I324, K324/I324*100, 0)</f>
        <v>0</v>
      </c>
      <c r="L325" s="85">
        <v>0</v>
      </c>
      <c r="M325" s="151" t="s">
        <v>37</v>
      </c>
      <c r="N325" s="85">
        <f>IF(M324, N324/M324*100, 0)</f>
        <v>0</v>
      </c>
      <c r="O325" s="85">
        <f>IF(M324, O324/M324*100, 0)</f>
        <v>0</v>
      </c>
      <c r="P325" s="165">
        <f>IF(N324, P324/N324*100, 0)</f>
        <v>0</v>
      </c>
      <c r="R325" s="204"/>
      <c r="S325" s="204"/>
      <c r="T325" s="204"/>
      <c r="U325" s="204"/>
      <c r="V325" s="204"/>
    </row>
    <row r="326" spans="1:22" ht="15.75">
      <c r="A326" s="25">
        <v>603130</v>
      </c>
      <c r="B326" s="25">
        <f t="shared" si="202"/>
        <v>625600090</v>
      </c>
      <c r="C326" s="25">
        <v>600090</v>
      </c>
      <c r="D326" s="89" t="str">
        <f>D264</f>
        <v>Бюджетообразующее предприятие 9</v>
      </c>
      <c r="E326" s="27" t="s">
        <v>76</v>
      </c>
      <c r="F326" s="77">
        <f t="shared" ref="F326:J326" si="221">F202*12*F264/1000</f>
        <v>0</v>
      </c>
      <c r="G326" s="77">
        <f t="shared" si="221"/>
        <v>0</v>
      </c>
      <c r="H326" s="77">
        <f t="shared" si="221"/>
        <v>0</v>
      </c>
      <c r="I326" s="77">
        <f t="shared" si="221"/>
        <v>0</v>
      </c>
      <c r="J326" s="77">
        <f t="shared" si="221"/>
        <v>0</v>
      </c>
      <c r="K326" s="77">
        <f t="shared" ref="K326" si="222">K202*12*K264/1000</f>
        <v>0</v>
      </c>
      <c r="L326" s="77">
        <v>0</v>
      </c>
      <c r="M326" s="77">
        <f>M202*3*M264/1000</f>
        <v>0</v>
      </c>
      <c r="N326" s="77">
        <f>N202*3*N264/1000</f>
        <v>0</v>
      </c>
      <c r="O326" s="77">
        <f>O202*3*O264/1000</f>
        <v>0</v>
      </c>
      <c r="P326" s="166">
        <f>P202*3*P264/1000</f>
        <v>0</v>
      </c>
      <c r="R326" s="204"/>
      <c r="S326" s="204"/>
      <c r="T326" s="204"/>
      <c r="U326" s="204"/>
      <c r="V326" s="204"/>
    </row>
    <row r="327" spans="1:22" ht="15.75">
      <c r="A327" s="25">
        <v>603140</v>
      </c>
      <c r="B327" s="25">
        <f t="shared" si="202"/>
        <v>625601090</v>
      </c>
      <c r="C327" s="25">
        <v>601090</v>
      </c>
      <c r="D327" s="84" t="s">
        <v>86</v>
      </c>
      <c r="E327" s="31" t="s">
        <v>36</v>
      </c>
      <c r="F327" s="85" t="e">
        <f>IF(#REF!, F326/#REF!*100, 0)</f>
        <v>#REF!</v>
      </c>
      <c r="G327" s="85">
        <f t="shared" ref="G327:I327" si="223">IF(F326, G326/F326*100, 0)</f>
        <v>0</v>
      </c>
      <c r="H327" s="85">
        <f t="shared" si="223"/>
        <v>0</v>
      </c>
      <c r="I327" s="85">
        <f t="shared" si="223"/>
        <v>0</v>
      </c>
      <c r="J327" s="85">
        <f>IF(I326, J326/I326*100, 0)</f>
        <v>0</v>
      </c>
      <c r="K327" s="85">
        <f>IF(I326, K326/I326*100, 0)</f>
        <v>0</v>
      </c>
      <c r="L327" s="85">
        <v>0</v>
      </c>
      <c r="M327" s="151" t="s">
        <v>37</v>
      </c>
      <c r="N327" s="85">
        <f>IF(M326, N326/M326*100, 0)</f>
        <v>0</v>
      </c>
      <c r="O327" s="85">
        <f>IF(M326, O326/M326*100, 0)</f>
        <v>0</v>
      </c>
      <c r="P327" s="165">
        <f>IF(N326, P326/N326*100, 0)</f>
        <v>0</v>
      </c>
      <c r="R327" s="204"/>
      <c r="S327" s="204"/>
      <c r="T327" s="204"/>
      <c r="U327" s="204"/>
      <c r="V327" s="204"/>
    </row>
    <row r="328" spans="1:22" ht="15.75">
      <c r="A328" s="25">
        <v>603150</v>
      </c>
      <c r="B328" s="25">
        <f t="shared" si="202"/>
        <v>625600100</v>
      </c>
      <c r="C328" s="25">
        <v>600100</v>
      </c>
      <c r="D328" s="89" t="str">
        <f>D266</f>
        <v>Бюджетообразующее предприятие 10</v>
      </c>
      <c r="E328" s="27" t="s">
        <v>76</v>
      </c>
      <c r="F328" s="77">
        <f t="shared" ref="F328:J328" si="224">F204*12*F266/1000</f>
        <v>0</v>
      </c>
      <c r="G328" s="77">
        <f t="shared" si="224"/>
        <v>0</v>
      </c>
      <c r="H328" s="77">
        <f t="shared" si="224"/>
        <v>0</v>
      </c>
      <c r="I328" s="77">
        <f t="shared" si="224"/>
        <v>0</v>
      </c>
      <c r="J328" s="77">
        <f t="shared" si="224"/>
        <v>0</v>
      </c>
      <c r="K328" s="77">
        <f t="shared" ref="K328" si="225">K204*12*K266/1000</f>
        <v>0</v>
      </c>
      <c r="L328" s="77">
        <v>0</v>
      </c>
      <c r="M328" s="77">
        <f>M204*3*M266/1000</f>
        <v>0</v>
      </c>
      <c r="N328" s="77">
        <f>N204*3*N266/1000</f>
        <v>0</v>
      </c>
      <c r="O328" s="77">
        <f>O204*3*O266/1000</f>
        <v>0</v>
      </c>
      <c r="P328" s="166">
        <f>P204*3*P266/1000</f>
        <v>0</v>
      </c>
      <c r="R328" s="204"/>
      <c r="S328" s="204"/>
      <c r="T328" s="204"/>
      <c r="U328" s="204"/>
      <c r="V328" s="204"/>
    </row>
    <row r="329" spans="1:22" ht="15.75">
      <c r="A329" s="25">
        <v>603160</v>
      </c>
      <c r="B329" s="25">
        <f t="shared" si="202"/>
        <v>625601100</v>
      </c>
      <c r="C329" s="25">
        <v>601100</v>
      </c>
      <c r="D329" s="84" t="s">
        <v>86</v>
      </c>
      <c r="E329" s="31" t="s">
        <v>36</v>
      </c>
      <c r="F329" s="85" t="e">
        <f>IF(#REF!, F328/#REF!*100, 0)</f>
        <v>#REF!</v>
      </c>
      <c r="G329" s="85">
        <f t="shared" ref="G329:I329" si="226">IF(F328, G328/F328*100, 0)</f>
        <v>0</v>
      </c>
      <c r="H329" s="85">
        <f t="shared" si="226"/>
        <v>0</v>
      </c>
      <c r="I329" s="85">
        <f t="shared" si="226"/>
        <v>0</v>
      </c>
      <c r="J329" s="85">
        <f>IF(I328, J328/I328*100, 0)</f>
        <v>0</v>
      </c>
      <c r="K329" s="85">
        <f>IF(I328, K328/I328*100, 0)</f>
        <v>0</v>
      </c>
      <c r="L329" s="85">
        <v>0</v>
      </c>
      <c r="M329" s="151" t="s">
        <v>37</v>
      </c>
      <c r="N329" s="85">
        <f>IF(M328, N328/M328*100, 0)</f>
        <v>0</v>
      </c>
      <c r="O329" s="85">
        <f>IF(M328, O328/M328*100, 0)</f>
        <v>0</v>
      </c>
      <c r="P329" s="165">
        <f>IF(N328, P328/N328*100, 0)</f>
        <v>0</v>
      </c>
      <c r="R329" s="204"/>
      <c r="S329" s="204"/>
      <c r="T329" s="204"/>
      <c r="U329" s="204"/>
      <c r="V329" s="204"/>
    </row>
    <row r="330" spans="1:22" ht="15.75">
      <c r="A330" s="25">
        <v>603170</v>
      </c>
      <c r="B330" s="25">
        <f t="shared" si="202"/>
        <v>625600110</v>
      </c>
      <c r="C330" s="25">
        <v>600110</v>
      </c>
      <c r="D330" s="89" t="str">
        <f>D268</f>
        <v>Бюджетообразующее предприятие 11</v>
      </c>
      <c r="E330" s="27" t="s">
        <v>76</v>
      </c>
      <c r="F330" s="77">
        <f t="shared" ref="F330:J330" si="227">F206*12*F268/1000</f>
        <v>0</v>
      </c>
      <c r="G330" s="77">
        <f t="shared" si="227"/>
        <v>0</v>
      </c>
      <c r="H330" s="77">
        <f t="shared" si="227"/>
        <v>0</v>
      </c>
      <c r="I330" s="77">
        <f t="shared" si="227"/>
        <v>0</v>
      </c>
      <c r="J330" s="77">
        <f t="shared" si="227"/>
        <v>0</v>
      </c>
      <c r="K330" s="77">
        <f t="shared" ref="K330" si="228">K206*12*K268/1000</f>
        <v>0</v>
      </c>
      <c r="L330" s="77">
        <v>0</v>
      </c>
      <c r="M330" s="77">
        <f>M206*3*M268/1000</f>
        <v>0</v>
      </c>
      <c r="N330" s="77">
        <f>N206*3*N268/1000</f>
        <v>0</v>
      </c>
      <c r="O330" s="77">
        <f>O206*3*O268/1000</f>
        <v>0</v>
      </c>
      <c r="P330" s="166">
        <f>P206*3*P268/1000</f>
        <v>0</v>
      </c>
      <c r="R330" s="204"/>
      <c r="S330" s="204"/>
      <c r="T330" s="204"/>
      <c r="U330" s="204"/>
      <c r="V330" s="204"/>
    </row>
    <row r="331" spans="1:22" ht="15.75">
      <c r="A331" s="25">
        <v>603180</v>
      </c>
      <c r="B331" s="25">
        <f t="shared" si="202"/>
        <v>625601110</v>
      </c>
      <c r="C331" s="25">
        <v>601110</v>
      </c>
      <c r="D331" s="84" t="s">
        <v>86</v>
      </c>
      <c r="E331" s="31" t="s">
        <v>36</v>
      </c>
      <c r="F331" s="85" t="e">
        <f>IF(#REF!, F330/#REF!*100, 0)</f>
        <v>#REF!</v>
      </c>
      <c r="G331" s="85">
        <f t="shared" ref="G331:I331" si="229">IF(F330, G330/F330*100, 0)</f>
        <v>0</v>
      </c>
      <c r="H331" s="85">
        <f t="shared" si="229"/>
        <v>0</v>
      </c>
      <c r="I331" s="85">
        <f t="shared" si="229"/>
        <v>0</v>
      </c>
      <c r="J331" s="85">
        <f>IF(I330, J330/I330*100, 0)</f>
        <v>0</v>
      </c>
      <c r="K331" s="85">
        <f>IF(I330, K330/I330*100, 0)</f>
        <v>0</v>
      </c>
      <c r="L331" s="85">
        <v>0</v>
      </c>
      <c r="M331" s="151" t="s">
        <v>37</v>
      </c>
      <c r="N331" s="85">
        <f>IF(M330, N330/M330*100, 0)</f>
        <v>0</v>
      </c>
      <c r="O331" s="85">
        <f>IF(M330, O330/M330*100, 0)</f>
        <v>0</v>
      </c>
      <c r="P331" s="165">
        <f>IF(N330, P330/N330*100, 0)</f>
        <v>0</v>
      </c>
      <c r="R331" s="204"/>
      <c r="S331" s="204"/>
      <c r="T331" s="204"/>
      <c r="U331" s="204"/>
      <c r="V331" s="204"/>
    </row>
    <row r="332" spans="1:22" ht="15.75">
      <c r="A332" s="25">
        <v>603190</v>
      </c>
      <c r="B332" s="25">
        <f t="shared" si="202"/>
        <v>625600120</v>
      </c>
      <c r="C332" s="25">
        <v>600120</v>
      </c>
      <c r="D332" s="89" t="str">
        <f>D270</f>
        <v>Бюджетообразующее предприятие 12</v>
      </c>
      <c r="E332" s="27" t="s">
        <v>76</v>
      </c>
      <c r="F332" s="77">
        <f t="shared" ref="F332:J332" si="230">F208*12*F270/1000</f>
        <v>0</v>
      </c>
      <c r="G332" s="77">
        <f t="shared" si="230"/>
        <v>0</v>
      </c>
      <c r="H332" s="77">
        <f t="shared" si="230"/>
        <v>0</v>
      </c>
      <c r="I332" s="77">
        <f t="shared" si="230"/>
        <v>0</v>
      </c>
      <c r="J332" s="77">
        <f t="shared" si="230"/>
        <v>0</v>
      </c>
      <c r="K332" s="77">
        <f t="shared" ref="K332" si="231">K208*12*K270/1000</f>
        <v>0</v>
      </c>
      <c r="L332" s="77">
        <v>0</v>
      </c>
      <c r="M332" s="77">
        <f>M208*3*M270/1000</f>
        <v>0</v>
      </c>
      <c r="N332" s="77">
        <f>N208*3*N270/1000</f>
        <v>0</v>
      </c>
      <c r="O332" s="77">
        <f>O208*3*O270/1000</f>
        <v>0</v>
      </c>
      <c r="P332" s="166">
        <f>P208*3*P270/1000</f>
        <v>0</v>
      </c>
      <c r="R332" s="204"/>
      <c r="S332" s="204"/>
      <c r="T332" s="204"/>
      <c r="U332" s="204"/>
      <c r="V332" s="204"/>
    </row>
    <row r="333" spans="1:22" ht="15.75">
      <c r="A333" s="25">
        <v>603200</v>
      </c>
      <c r="B333" s="25">
        <f t="shared" si="202"/>
        <v>625601120</v>
      </c>
      <c r="C333" s="25">
        <v>601120</v>
      </c>
      <c r="D333" s="84" t="s">
        <v>86</v>
      </c>
      <c r="E333" s="31" t="s">
        <v>36</v>
      </c>
      <c r="F333" s="85" t="e">
        <f>IF(#REF!, F332/#REF!*100, 0)</f>
        <v>#REF!</v>
      </c>
      <c r="G333" s="85">
        <f t="shared" ref="G333:I333" si="232">IF(F332, G332/F332*100, 0)</f>
        <v>0</v>
      </c>
      <c r="H333" s="85">
        <f t="shared" si="232"/>
        <v>0</v>
      </c>
      <c r="I333" s="85">
        <f t="shared" si="232"/>
        <v>0</v>
      </c>
      <c r="J333" s="85">
        <f>IF(I332, J332/I332*100, 0)</f>
        <v>0</v>
      </c>
      <c r="K333" s="85">
        <f>IF(I332, K332/I332*100, 0)</f>
        <v>0</v>
      </c>
      <c r="L333" s="85">
        <v>0</v>
      </c>
      <c r="M333" s="151" t="s">
        <v>37</v>
      </c>
      <c r="N333" s="85">
        <f>IF(M332, N332/M332*100, 0)</f>
        <v>0</v>
      </c>
      <c r="O333" s="85">
        <f>IF(M332, O332/M332*100, 0)</f>
        <v>0</v>
      </c>
      <c r="P333" s="165">
        <f>IF(N332, P332/N332*100, 0)</f>
        <v>0</v>
      </c>
      <c r="R333" s="204"/>
      <c r="S333" s="204"/>
      <c r="T333" s="204"/>
      <c r="U333" s="204"/>
      <c r="V333" s="204"/>
    </row>
    <row r="334" spans="1:22" ht="15.75">
      <c r="A334" s="25">
        <v>603210</v>
      </c>
      <c r="B334" s="25">
        <f t="shared" si="202"/>
        <v>625600130</v>
      </c>
      <c r="C334" s="25">
        <v>600130</v>
      </c>
      <c r="D334" s="89" t="str">
        <f>D272</f>
        <v>Бюджетообразующее предприятие 13</v>
      </c>
      <c r="E334" s="27" t="s">
        <v>76</v>
      </c>
      <c r="F334" s="77">
        <f t="shared" ref="F334:J334" si="233">F210*12*F272/1000</f>
        <v>0</v>
      </c>
      <c r="G334" s="77">
        <f t="shared" si="233"/>
        <v>0</v>
      </c>
      <c r="H334" s="77">
        <f t="shared" si="233"/>
        <v>0</v>
      </c>
      <c r="I334" s="77">
        <f t="shared" si="233"/>
        <v>0</v>
      </c>
      <c r="J334" s="77">
        <f t="shared" si="233"/>
        <v>0</v>
      </c>
      <c r="K334" s="77">
        <f t="shared" ref="K334" si="234">K210*12*K272/1000</f>
        <v>0</v>
      </c>
      <c r="L334" s="77">
        <v>0</v>
      </c>
      <c r="M334" s="77">
        <f>M210*3*M272/1000</f>
        <v>0</v>
      </c>
      <c r="N334" s="77">
        <f>N210*3*N272/1000</f>
        <v>0</v>
      </c>
      <c r="O334" s="77">
        <f>O210*3*O272/1000</f>
        <v>0</v>
      </c>
      <c r="P334" s="166">
        <f>P210*3*P272/1000</f>
        <v>0</v>
      </c>
      <c r="R334" s="204"/>
      <c r="S334" s="204"/>
      <c r="T334" s="204"/>
      <c r="U334" s="204"/>
      <c r="V334" s="204"/>
    </row>
    <row r="335" spans="1:22" ht="15.75">
      <c r="A335" s="25">
        <v>603220</v>
      </c>
      <c r="B335" s="25">
        <f t="shared" si="202"/>
        <v>625601130</v>
      </c>
      <c r="C335" s="25">
        <v>601130</v>
      </c>
      <c r="D335" s="84" t="s">
        <v>86</v>
      </c>
      <c r="E335" s="31" t="s">
        <v>36</v>
      </c>
      <c r="F335" s="85" t="e">
        <f>IF(#REF!, F334/#REF!*100, 0)</f>
        <v>#REF!</v>
      </c>
      <c r="G335" s="85">
        <f t="shared" ref="G335:I335" si="235">IF(F334, G334/F334*100, 0)</f>
        <v>0</v>
      </c>
      <c r="H335" s="85">
        <f t="shared" si="235"/>
        <v>0</v>
      </c>
      <c r="I335" s="85">
        <f t="shared" si="235"/>
        <v>0</v>
      </c>
      <c r="J335" s="85">
        <f>IF(I334, J334/I334*100, 0)</f>
        <v>0</v>
      </c>
      <c r="K335" s="85">
        <f>IF(I334, K334/I334*100, 0)</f>
        <v>0</v>
      </c>
      <c r="L335" s="85">
        <v>0</v>
      </c>
      <c r="M335" s="151" t="s">
        <v>37</v>
      </c>
      <c r="N335" s="85">
        <f>IF(M334, N334/M334*100, 0)</f>
        <v>0</v>
      </c>
      <c r="O335" s="85">
        <f>IF(M334, O334/M334*100, 0)</f>
        <v>0</v>
      </c>
      <c r="P335" s="165">
        <f>IF(N334, P334/N334*100, 0)</f>
        <v>0</v>
      </c>
      <c r="R335" s="204"/>
      <c r="S335" s="204"/>
      <c r="T335" s="204"/>
      <c r="U335" s="204"/>
      <c r="V335" s="204"/>
    </row>
    <row r="336" spans="1:22" ht="15.75">
      <c r="A336" s="25">
        <v>603230</v>
      </c>
      <c r="B336" s="25">
        <f t="shared" si="202"/>
        <v>625600140</v>
      </c>
      <c r="C336" s="25">
        <v>600140</v>
      </c>
      <c r="D336" s="89" t="str">
        <f>D274</f>
        <v>Бюджетообразующее предприятие 14</v>
      </c>
      <c r="E336" s="27" t="s">
        <v>76</v>
      </c>
      <c r="F336" s="77">
        <f t="shared" ref="F336:J336" si="236">F212*12*F274/1000</f>
        <v>0</v>
      </c>
      <c r="G336" s="77">
        <f t="shared" si="236"/>
        <v>0</v>
      </c>
      <c r="H336" s="77">
        <f t="shared" si="236"/>
        <v>0</v>
      </c>
      <c r="I336" s="77">
        <f t="shared" si="236"/>
        <v>0</v>
      </c>
      <c r="J336" s="77">
        <f t="shared" si="236"/>
        <v>0</v>
      </c>
      <c r="K336" s="77">
        <f t="shared" ref="K336" si="237">K212*12*K274/1000</f>
        <v>0</v>
      </c>
      <c r="L336" s="77">
        <v>0</v>
      </c>
      <c r="M336" s="77">
        <f>M212*3*M274/1000</f>
        <v>0</v>
      </c>
      <c r="N336" s="77">
        <f>N212*3*N274/1000</f>
        <v>0</v>
      </c>
      <c r="O336" s="77">
        <f>O212*3*O274/1000</f>
        <v>0</v>
      </c>
      <c r="P336" s="166">
        <f>P212*3*P274/1000</f>
        <v>0</v>
      </c>
      <c r="R336" s="204"/>
      <c r="S336" s="204"/>
      <c r="T336" s="204"/>
      <c r="U336" s="204"/>
      <c r="V336" s="204"/>
    </row>
    <row r="337" spans="1:22" ht="15.75">
      <c r="A337" s="25">
        <v>603240</v>
      </c>
      <c r="B337" s="25">
        <f t="shared" si="202"/>
        <v>625601140</v>
      </c>
      <c r="C337" s="25">
        <v>601140</v>
      </c>
      <c r="D337" s="84" t="s">
        <v>86</v>
      </c>
      <c r="E337" s="31" t="s">
        <v>36</v>
      </c>
      <c r="F337" s="85" t="e">
        <f>IF(#REF!, F336/#REF!*100, 0)</f>
        <v>#REF!</v>
      </c>
      <c r="G337" s="85">
        <f t="shared" ref="G337:I337" si="238">IF(F336, G336/F336*100, 0)</f>
        <v>0</v>
      </c>
      <c r="H337" s="85">
        <f t="shared" si="238"/>
        <v>0</v>
      </c>
      <c r="I337" s="85">
        <f t="shared" si="238"/>
        <v>0</v>
      </c>
      <c r="J337" s="85">
        <f>IF(I336, J336/I336*100, 0)</f>
        <v>0</v>
      </c>
      <c r="K337" s="85">
        <f>IF(I336, K336/I336*100, 0)</f>
        <v>0</v>
      </c>
      <c r="L337" s="85">
        <v>0</v>
      </c>
      <c r="M337" s="151" t="s">
        <v>37</v>
      </c>
      <c r="N337" s="85">
        <f>IF(M336, N336/M336*100, 0)</f>
        <v>0</v>
      </c>
      <c r="O337" s="85">
        <f>IF(M336, O336/M336*100, 0)</f>
        <v>0</v>
      </c>
      <c r="P337" s="165">
        <f>IF(N336, P336/N336*100, 0)</f>
        <v>0</v>
      </c>
      <c r="R337" s="204"/>
      <c r="S337" s="204"/>
      <c r="T337" s="204"/>
      <c r="U337" s="204"/>
      <c r="V337" s="204"/>
    </row>
    <row r="338" spans="1:22" ht="15.75">
      <c r="A338" s="25">
        <v>603250</v>
      </c>
      <c r="B338" s="25">
        <f t="shared" si="202"/>
        <v>625600150</v>
      </c>
      <c r="C338" s="25">
        <v>600150</v>
      </c>
      <c r="D338" s="89" t="str">
        <f>D276</f>
        <v>Бюджетообразующее предприятие 15</v>
      </c>
      <c r="E338" s="27" t="s">
        <v>76</v>
      </c>
      <c r="F338" s="77">
        <f t="shared" ref="F338:J338" si="239">F214*12*F276/1000</f>
        <v>0</v>
      </c>
      <c r="G338" s="77">
        <f t="shared" si="239"/>
        <v>0</v>
      </c>
      <c r="H338" s="77">
        <f t="shared" si="239"/>
        <v>0</v>
      </c>
      <c r="I338" s="77">
        <f t="shared" si="239"/>
        <v>0</v>
      </c>
      <c r="J338" s="77">
        <f t="shared" si="239"/>
        <v>0</v>
      </c>
      <c r="K338" s="77">
        <f t="shared" ref="K338" si="240">K214*12*K276/1000</f>
        <v>0</v>
      </c>
      <c r="L338" s="77">
        <v>0</v>
      </c>
      <c r="M338" s="77">
        <f>M214*3*M276/1000</f>
        <v>0</v>
      </c>
      <c r="N338" s="77">
        <f>N214*3*N276/1000</f>
        <v>0</v>
      </c>
      <c r="O338" s="77">
        <f>O214*3*O276/1000</f>
        <v>0</v>
      </c>
      <c r="P338" s="166">
        <f>P214*3*P276/1000</f>
        <v>0</v>
      </c>
      <c r="R338" s="204"/>
      <c r="S338" s="204"/>
      <c r="T338" s="204"/>
      <c r="U338" s="204"/>
      <c r="V338" s="204"/>
    </row>
    <row r="339" spans="1:22" ht="15.75">
      <c r="A339" s="25">
        <v>603260</v>
      </c>
      <c r="B339" s="25">
        <f t="shared" si="202"/>
        <v>625601150</v>
      </c>
      <c r="C339" s="25">
        <v>601150</v>
      </c>
      <c r="D339" s="84" t="s">
        <v>86</v>
      </c>
      <c r="E339" s="31" t="s">
        <v>36</v>
      </c>
      <c r="F339" s="85" t="e">
        <f>IF(#REF!, F338/#REF!*100, 0)</f>
        <v>#REF!</v>
      </c>
      <c r="G339" s="85">
        <f t="shared" ref="G339:I339" si="241">IF(F338, G338/F338*100, 0)</f>
        <v>0</v>
      </c>
      <c r="H339" s="85">
        <f t="shared" si="241"/>
        <v>0</v>
      </c>
      <c r="I339" s="85">
        <f t="shared" si="241"/>
        <v>0</v>
      </c>
      <c r="J339" s="85">
        <f>IF(I338, J338/I338*100, 0)</f>
        <v>0</v>
      </c>
      <c r="K339" s="85">
        <f>IF(I338, K338/I338*100, 0)</f>
        <v>0</v>
      </c>
      <c r="L339" s="85">
        <v>0</v>
      </c>
      <c r="M339" s="151" t="s">
        <v>37</v>
      </c>
      <c r="N339" s="85">
        <f>IF(M338, N338/M338*100, 0)</f>
        <v>0</v>
      </c>
      <c r="O339" s="85">
        <f>IF(M338, O338/M338*100, 0)</f>
        <v>0</v>
      </c>
      <c r="P339" s="165">
        <f>IF(N338, P338/N338*100, 0)</f>
        <v>0</v>
      </c>
      <c r="R339" s="204"/>
      <c r="S339" s="204"/>
      <c r="T339" s="204"/>
      <c r="U339" s="204"/>
      <c r="V339" s="204"/>
    </row>
    <row r="340" spans="1:22" ht="15.75">
      <c r="A340" s="25">
        <v>603270</v>
      </c>
      <c r="B340" s="25">
        <f t="shared" si="202"/>
        <v>625600160</v>
      </c>
      <c r="C340" s="25">
        <v>600160</v>
      </c>
      <c r="D340" s="89" t="str">
        <f>D278</f>
        <v>Бюджетообразующее предприятие 16</v>
      </c>
      <c r="E340" s="27" t="s">
        <v>76</v>
      </c>
      <c r="F340" s="77">
        <f t="shared" ref="F340:J340" si="242">F216*12*F278/1000</f>
        <v>0</v>
      </c>
      <c r="G340" s="77">
        <f t="shared" si="242"/>
        <v>0</v>
      </c>
      <c r="H340" s="77">
        <f t="shared" si="242"/>
        <v>0</v>
      </c>
      <c r="I340" s="77">
        <f t="shared" si="242"/>
        <v>0</v>
      </c>
      <c r="J340" s="77">
        <f t="shared" si="242"/>
        <v>0</v>
      </c>
      <c r="K340" s="77">
        <f t="shared" ref="K340" si="243">K216*12*K278/1000</f>
        <v>0</v>
      </c>
      <c r="L340" s="77">
        <v>0</v>
      </c>
      <c r="M340" s="77">
        <f>M216*3*M278/1000</f>
        <v>0</v>
      </c>
      <c r="N340" s="77">
        <f>N216*3*N278/1000</f>
        <v>0</v>
      </c>
      <c r="O340" s="77">
        <f>O216*3*O278/1000</f>
        <v>0</v>
      </c>
      <c r="P340" s="166">
        <f>P216*3*P278/1000</f>
        <v>0</v>
      </c>
      <c r="R340" s="204"/>
      <c r="S340" s="204"/>
      <c r="T340" s="204"/>
      <c r="U340" s="204"/>
      <c r="V340" s="204"/>
    </row>
    <row r="341" spans="1:22" ht="15.75">
      <c r="A341" s="25">
        <v>603280</v>
      </c>
      <c r="B341" s="25">
        <f t="shared" si="202"/>
        <v>625601160</v>
      </c>
      <c r="C341" s="25">
        <v>601160</v>
      </c>
      <c r="D341" s="84" t="s">
        <v>86</v>
      </c>
      <c r="E341" s="31" t="s">
        <v>36</v>
      </c>
      <c r="F341" s="85" t="e">
        <f>IF(#REF!, F340/#REF!*100, 0)</f>
        <v>#REF!</v>
      </c>
      <c r="G341" s="85">
        <f t="shared" ref="G341:I341" si="244">IF(F340, G340/F340*100, 0)</f>
        <v>0</v>
      </c>
      <c r="H341" s="85">
        <f t="shared" si="244"/>
        <v>0</v>
      </c>
      <c r="I341" s="85">
        <f t="shared" si="244"/>
        <v>0</v>
      </c>
      <c r="J341" s="85">
        <f>IF(I340, J340/I340*100, 0)</f>
        <v>0</v>
      </c>
      <c r="K341" s="85">
        <f>IF(I340, K340/I340*100, 0)</f>
        <v>0</v>
      </c>
      <c r="L341" s="85">
        <v>0</v>
      </c>
      <c r="M341" s="151" t="s">
        <v>37</v>
      </c>
      <c r="N341" s="85">
        <f>IF(M340, N340/M340*100, 0)</f>
        <v>0</v>
      </c>
      <c r="O341" s="85">
        <f>IF(M340, O340/M340*100, 0)</f>
        <v>0</v>
      </c>
      <c r="P341" s="165">
        <f>IF(N340, P340/N340*100, 0)</f>
        <v>0</v>
      </c>
      <c r="R341" s="204"/>
      <c r="S341" s="204"/>
      <c r="T341" s="204"/>
      <c r="U341" s="204"/>
      <c r="V341" s="204"/>
    </row>
    <row r="342" spans="1:22" ht="15.75">
      <c r="A342" s="25">
        <v>603290</v>
      </c>
      <c r="B342" s="25">
        <f t="shared" si="202"/>
        <v>625600170</v>
      </c>
      <c r="C342" s="25">
        <v>600170</v>
      </c>
      <c r="D342" s="89" t="str">
        <f>D280</f>
        <v>Бюджетообразующее предприятие 17</v>
      </c>
      <c r="E342" s="27" t="s">
        <v>76</v>
      </c>
      <c r="F342" s="77">
        <f t="shared" ref="F342:J342" si="245">F218*12*F280/1000</f>
        <v>0</v>
      </c>
      <c r="G342" s="77">
        <f t="shared" si="245"/>
        <v>0</v>
      </c>
      <c r="H342" s="77">
        <f t="shared" si="245"/>
        <v>0</v>
      </c>
      <c r="I342" s="77">
        <f t="shared" si="245"/>
        <v>0</v>
      </c>
      <c r="J342" s="77">
        <f t="shared" si="245"/>
        <v>0</v>
      </c>
      <c r="K342" s="77">
        <f t="shared" ref="K342" si="246">K218*12*K280/1000</f>
        <v>0</v>
      </c>
      <c r="L342" s="77">
        <v>0</v>
      </c>
      <c r="M342" s="77">
        <f>M218*3*M280/1000</f>
        <v>0</v>
      </c>
      <c r="N342" s="77">
        <f>N218*3*N280/1000</f>
        <v>0</v>
      </c>
      <c r="O342" s="77">
        <f>O218*3*O280/1000</f>
        <v>0</v>
      </c>
      <c r="P342" s="166">
        <f>P218*3*P280/1000</f>
        <v>0</v>
      </c>
      <c r="R342" s="204"/>
      <c r="S342" s="204"/>
      <c r="T342" s="204"/>
      <c r="U342" s="204"/>
      <c r="V342" s="204"/>
    </row>
    <row r="343" spans="1:22" ht="15.75">
      <c r="A343" s="25">
        <v>603300</v>
      </c>
      <c r="B343" s="25">
        <f t="shared" si="202"/>
        <v>625601170</v>
      </c>
      <c r="C343" s="25">
        <v>601170</v>
      </c>
      <c r="D343" s="84" t="s">
        <v>86</v>
      </c>
      <c r="E343" s="31" t="s">
        <v>36</v>
      </c>
      <c r="F343" s="85" t="e">
        <f>IF(#REF!, F342/#REF!*100, 0)</f>
        <v>#REF!</v>
      </c>
      <c r="G343" s="85">
        <f t="shared" ref="G343:I343" si="247">IF(F342, G342/F342*100, 0)</f>
        <v>0</v>
      </c>
      <c r="H343" s="85">
        <f t="shared" si="247"/>
        <v>0</v>
      </c>
      <c r="I343" s="85">
        <f t="shared" si="247"/>
        <v>0</v>
      </c>
      <c r="J343" s="85">
        <f>IF(I342, J342/I342*100, 0)</f>
        <v>0</v>
      </c>
      <c r="K343" s="85">
        <f>IF(I342, K342/I342*100, 0)</f>
        <v>0</v>
      </c>
      <c r="L343" s="85">
        <v>0</v>
      </c>
      <c r="M343" s="151" t="s">
        <v>37</v>
      </c>
      <c r="N343" s="85">
        <f>IF(M342, N342/M342*100, 0)</f>
        <v>0</v>
      </c>
      <c r="O343" s="85">
        <f>IF(M342, O342/M342*100, 0)</f>
        <v>0</v>
      </c>
      <c r="P343" s="165">
        <f>IF(N342, P342/N342*100, 0)</f>
        <v>0</v>
      </c>
      <c r="R343" s="204"/>
      <c r="S343" s="204"/>
      <c r="T343" s="204"/>
      <c r="U343" s="204"/>
      <c r="V343" s="204"/>
    </row>
    <row r="344" spans="1:22" ht="15.75">
      <c r="A344" s="25">
        <v>603310</v>
      </c>
      <c r="B344" s="25">
        <f t="shared" ref="B344:B369" si="248">VALUE(CONCATENATE($A$2, $C$4, C344))</f>
        <v>625600180</v>
      </c>
      <c r="C344" s="25">
        <v>600180</v>
      </c>
      <c r="D344" s="89" t="str">
        <f>D282</f>
        <v>Бюджетообразующее предприятие 18</v>
      </c>
      <c r="E344" s="27" t="s">
        <v>76</v>
      </c>
      <c r="F344" s="77">
        <f t="shared" ref="F344:J344" si="249">F220*12*F282/1000</f>
        <v>0</v>
      </c>
      <c r="G344" s="77">
        <f t="shared" si="249"/>
        <v>0</v>
      </c>
      <c r="H344" s="77">
        <f t="shared" si="249"/>
        <v>0</v>
      </c>
      <c r="I344" s="77">
        <f t="shared" si="249"/>
        <v>0</v>
      </c>
      <c r="J344" s="77">
        <f t="shared" si="249"/>
        <v>0</v>
      </c>
      <c r="K344" s="77">
        <f t="shared" ref="K344" si="250">K220*12*K282/1000</f>
        <v>0</v>
      </c>
      <c r="L344" s="77">
        <v>0</v>
      </c>
      <c r="M344" s="77">
        <f>M220*3*M282/1000</f>
        <v>0</v>
      </c>
      <c r="N344" s="77">
        <f>N220*3*N282/1000</f>
        <v>0</v>
      </c>
      <c r="O344" s="77">
        <f>O220*3*O282/1000</f>
        <v>0</v>
      </c>
      <c r="P344" s="166">
        <f>P220*3*P282/1000</f>
        <v>0</v>
      </c>
      <c r="R344" s="204"/>
      <c r="S344" s="204"/>
      <c r="T344" s="204"/>
      <c r="U344" s="204"/>
      <c r="V344" s="204"/>
    </row>
    <row r="345" spans="1:22" ht="15.75">
      <c r="A345" s="25">
        <v>603320</v>
      </c>
      <c r="B345" s="25">
        <f t="shared" si="248"/>
        <v>625601180</v>
      </c>
      <c r="C345" s="25">
        <v>601180</v>
      </c>
      <c r="D345" s="84" t="s">
        <v>86</v>
      </c>
      <c r="E345" s="31" t="s">
        <v>36</v>
      </c>
      <c r="F345" s="85" t="e">
        <f>IF(#REF!, F344/#REF!*100, 0)</f>
        <v>#REF!</v>
      </c>
      <c r="G345" s="85">
        <f t="shared" ref="G345:I345" si="251">IF(F344, G344/F344*100, 0)</f>
        <v>0</v>
      </c>
      <c r="H345" s="85">
        <f t="shared" si="251"/>
        <v>0</v>
      </c>
      <c r="I345" s="85">
        <f t="shared" si="251"/>
        <v>0</v>
      </c>
      <c r="J345" s="85">
        <f>IF(I344, J344/I344*100, 0)</f>
        <v>0</v>
      </c>
      <c r="K345" s="85">
        <f>IF(I344, K344/I344*100, 0)</f>
        <v>0</v>
      </c>
      <c r="L345" s="85">
        <v>0</v>
      </c>
      <c r="M345" s="151" t="s">
        <v>37</v>
      </c>
      <c r="N345" s="85">
        <f>IF(M344, N344/M344*100, 0)</f>
        <v>0</v>
      </c>
      <c r="O345" s="85">
        <f>IF(M344, O344/M344*100, 0)</f>
        <v>0</v>
      </c>
      <c r="P345" s="165">
        <f>IF(N344, P344/N344*100, 0)</f>
        <v>0</v>
      </c>
      <c r="R345" s="204"/>
      <c r="S345" s="204"/>
      <c r="T345" s="204"/>
      <c r="U345" s="204"/>
      <c r="V345" s="204"/>
    </row>
    <row r="346" spans="1:22" ht="15.75">
      <c r="A346" s="25">
        <v>603330</v>
      </c>
      <c r="B346" s="25">
        <f t="shared" si="248"/>
        <v>625600190</v>
      </c>
      <c r="C346" s="25">
        <v>600190</v>
      </c>
      <c r="D346" s="89" t="str">
        <f>D284</f>
        <v>Бюджетообразующее предприятие 19</v>
      </c>
      <c r="E346" s="27" t="s">
        <v>76</v>
      </c>
      <c r="F346" s="77">
        <f t="shared" ref="F346:J346" si="252">F222*12*F284/1000</f>
        <v>0</v>
      </c>
      <c r="G346" s="77">
        <f t="shared" si="252"/>
        <v>0</v>
      </c>
      <c r="H346" s="77">
        <f t="shared" si="252"/>
        <v>0</v>
      </c>
      <c r="I346" s="77">
        <f t="shared" si="252"/>
        <v>0</v>
      </c>
      <c r="J346" s="77">
        <f t="shared" si="252"/>
        <v>0</v>
      </c>
      <c r="K346" s="77">
        <f t="shared" ref="K346" si="253">K222*12*K284/1000</f>
        <v>0</v>
      </c>
      <c r="L346" s="77">
        <v>0</v>
      </c>
      <c r="M346" s="77">
        <f>M222*3*M284/1000</f>
        <v>0</v>
      </c>
      <c r="N346" s="77">
        <f>N222*3*N284/1000</f>
        <v>0</v>
      </c>
      <c r="O346" s="77">
        <f>O222*3*O284/1000</f>
        <v>0</v>
      </c>
      <c r="P346" s="166">
        <f>P222*3*P284/1000</f>
        <v>0</v>
      </c>
      <c r="R346" s="204"/>
      <c r="S346" s="204"/>
      <c r="T346" s="204"/>
      <c r="U346" s="204"/>
      <c r="V346" s="204"/>
    </row>
    <row r="347" spans="1:22" ht="15.75">
      <c r="A347" s="25">
        <v>603340</v>
      </c>
      <c r="B347" s="25">
        <f t="shared" si="248"/>
        <v>625601190</v>
      </c>
      <c r="C347" s="25">
        <v>601190</v>
      </c>
      <c r="D347" s="84" t="s">
        <v>86</v>
      </c>
      <c r="E347" s="31" t="s">
        <v>36</v>
      </c>
      <c r="F347" s="85" t="e">
        <f>IF(#REF!, F346/#REF!*100, 0)</f>
        <v>#REF!</v>
      </c>
      <c r="G347" s="85">
        <f t="shared" ref="G347:I347" si="254">IF(F346, G346/F346*100, 0)</f>
        <v>0</v>
      </c>
      <c r="H347" s="85">
        <f t="shared" si="254"/>
        <v>0</v>
      </c>
      <c r="I347" s="85">
        <f t="shared" si="254"/>
        <v>0</v>
      </c>
      <c r="J347" s="85">
        <f>IF(I346, J346/I346*100, 0)</f>
        <v>0</v>
      </c>
      <c r="K347" s="85">
        <f>IF(I346, K346/I346*100, 0)</f>
        <v>0</v>
      </c>
      <c r="L347" s="85">
        <v>0</v>
      </c>
      <c r="M347" s="151" t="s">
        <v>37</v>
      </c>
      <c r="N347" s="85">
        <f>IF(M346, N346/M346*100, 0)</f>
        <v>0</v>
      </c>
      <c r="O347" s="85">
        <f>IF(M346, O346/M346*100, 0)</f>
        <v>0</v>
      </c>
      <c r="P347" s="165">
        <f>IF(N346, P346/N346*100, 0)</f>
        <v>0</v>
      </c>
      <c r="R347" s="204"/>
      <c r="S347" s="204"/>
      <c r="T347" s="204"/>
      <c r="U347" s="204"/>
      <c r="V347" s="204"/>
    </row>
    <row r="348" spans="1:22" ht="15.75">
      <c r="A348" s="25">
        <v>603350</v>
      </c>
      <c r="B348" s="25">
        <f t="shared" si="248"/>
        <v>625600200</v>
      </c>
      <c r="C348" s="25">
        <v>600200</v>
      </c>
      <c r="D348" s="89" t="str">
        <f>D286</f>
        <v>Бюджетообразующее предприятие 20</v>
      </c>
      <c r="E348" s="27" t="s">
        <v>76</v>
      </c>
      <c r="F348" s="77">
        <f t="shared" ref="F348:J348" si="255">F224*12*F286/1000</f>
        <v>0</v>
      </c>
      <c r="G348" s="77">
        <f t="shared" si="255"/>
        <v>0</v>
      </c>
      <c r="H348" s="77">
        <f t="shared" si="255"/>
        <v>0</v>
      </c>
      <c r="I348" s="77">
        <f t="shared" si="255"/>
        <v>0</v>
      </c>
      <c r="J348" s="77">
        <f t="shared" si="255"/>
        <v>0</v>
      </c>
      <c r="K348" s="77">
        <f t="shared" ref="K348" si="256">K224*12*K286/1000</f>
        <v>0</v>
      </c>
      <c r="L348" s="77">
        <v>0</v>
      </c>
      <c r="M348" s="77">
        <f>M224*3*M286/1000</f>
        <v>0</v>
      </c>
      <c r="N348" s="77">
        <f>N224*3*N286/1000</f>
        <v>0</v>
      </c>
      <c r="O348" s="77">
        <f>O224*3*O286/1000</f>
        <v>0</v>
      </c>
      <c r="P348" s="166">
        <f>P224*3*P286/1000</f>
        <v>0</v>
      </c>
      <c r="R348" s="204"/>
      <c r="S348" s="204"/>
      <c r="T348" s="204"/>
      <c r="U348" s="204"/>
      <c r="V348" s="204"/>
    </row>
    <row r="349" spans="1:22" ht="15.75">
      <c r="A349" s="25">
        <v>603360</v>
      </c>
      <c r="B349" s="25">
        <f t="shared" si="248"/>
        <v>625601200</v>
      </c>
      <c r="C349" s="25">
        <v>601200</v>
      </c>
      <c r="D349" s="84" t="s">
        <v>86</v>
      </c>
      <c r="E349" s="31" t="s">
        <v>36</v>
      </c>
      <c r="F349" s="85" t="e">
        <f>IF(#REF!, F348/#REF!*100, 0)</f>
        <v>#REF!</v>
      </c>
      <c r="G349" s="85">
        <f t="shared" ref="G349:I349" si="257">IF(F348, G348/F348*100, 0)</f>
        <v>0</v>
      </c>
      <c r="H349" s="85">
        <f t="shared" si="257"/>
        <v>0</v>
      </c>
      <c r="I349" s="85">
        <f t="shared" si="257"/>
        <v>0</v>
      </c>
      <c r="J349" s="85">
        <f>IF(I348, J348/I348*100, 0)</f>
        <v>0</v>
      </c>
      <c r="K349" s="85">
        <f>IF(I348, K348/I348*100, 0)</f>
        <v>0</v>
      </c>
      <c r="L349" s="85">
        <v>0</v>
      </c>
      <c r="M349" s="151" t="s">
        <v>37</v>
      </c>
      <c r="N349" s="85">
        <f>IF(M348, N348/M348*100, 0)</f>
        <v>0</v>
      </c>
      <c r="O349" s="85">
        <f>IF(M348, O348/M348*100, 0)</f>
        <v>0</v>
      </c>
      <c r="P349" s="165">
        <f>IF(N348, P348/N348*100, 0)</f>
        <v>0</v>
      </c>
    </row>
    <row r="350" spans="1:22" ht="15.75">
      <c r="A350" s="25">
        <v>603370</v>
      </c>
      <c r="B350" s="25">
        <f t="shared" si="248"/>
        <v>625600110</v>
      </c>
      <c r="C350" s="25">
        <v>600110</v>
      </c>
      <c r="D350" s="89" t="str">
        <f>D288</f>
        <v>Бюджетообразующее предприятие 21</v>
      </c>
      <c r="E350" s="27" t="s">
        <v>76</v>
      </c>
      <c r="F350" s="77">
        <f t="shared" ref="F350:J350" si="258">F226*12*F288/1000</f>
        <v>0</v>
      </c>
      <c r="G350" s="77">
        <f t="shared" si="258"/>
        <v>0</v>
      </c>
      <c r="H350" s="77">
        <f t="shared" si="258"/>
        <v>0</v>
      </c>
      <c r="I350" s="77">
        <f t="shared" si="258"/>
        <v>0</v>
      </c>
      <c r="J350" s="77">
        <f t="shared" si="258"/>
        <v>0</v>
      </c>
      <c r="K350" s="77">
        <f t="shared" ref="K350" si="259">K226*12*K288/1000</f>
        <v>0</v>
      </c>
      <c r="L350" s="77">
        <v>0</v>
      </c>
      <c r="M350" s="77">
        <f>M226*3*M288/1000</f>
        <v>0</v>
      </c>
      <c r="N350" s="77">
        <f>N226*3*N288/1000</f>
        <v>0</v>
      </c>
      <c r="O350" s="77">
        <f>O226*3*O288/1000</f>
        <v>0</v>
      </c>
      <c r="P350" s="166">
        <f>P226*3*P288/1000</f>
        <v>0</v>
      </c>
    </row>
    <row r="351" spans="1:22" ht="15.75">
      <c r="A351" s="25">
        <v>603380</v>
      </c>
      <c r="B351" s="25">
        <f t="shared" si="248"/>
        <v>625601110</v>
      </c>
      <c r="C351" s="25">
        <v>601110</v>
      </c>
      <c r="D351" s="84" t="s">
        <v>86</v>
      </c>
      <c r="E351" s="31" t="s">
        <v>36</v>
      </c>
      <c r="F351" s="85" t="e">
        <f>IF(#REF!, F350/#REF!*100, 0)</f>
        <v>#REF!</v>
      </c>
      <c r="G351" s="85">
        <f t="shared" ref="G351:I351" si="260">IF(F350, G350/F350*100, 0)</f>
        <v>0</v>
      </c>
      <c r="H351" s="85">
        <f t="shared" si="260"/>
        <v>0</v>
      </c>
      <c r="I351" s="85">
        <f t="shared" si="260"/>
        <v>0</v>
      </c>
      <c r="J351" s="85">
        <f>IF(I350, J350/I350*100, 0)</f>
        <v>0</v>
      </c>
      <c r="K351" s="85">
        <f>IF(I350, K350/I350*100, 0)</f>
        <v>0</v>
      </c>
      <c r="L351" s="85">
        <v>0</v>
      </c>
      <c r="M351" s="151" t="s">
        <v>37</v>
      </c>
      <c r="N351" s="85">
        <f>IF(M350, N350/M350*100, 0)</f>
        <v>0</v>
      </c>
      <c r="O351" s="85">
        <f>IF(M350, O350/M350*100, 0)</f>
        <v>0</v>
      </c>
      <c r="P351" s="165">
        <f>IF(N350, P350/N350*100, 0)</f>
        <v>0</v>
      </c>
    </row>
    <row r="352" spans="1:22" ht="15.75">
      <c r="A352" s="25">
        <v>603390</v>
      </c>
      <c r="B352" s="25">
        <f t="shared" si="248"/>
        <v>625600120</v>
      </c>
      <c r="C352" s="25">
        <v>600120</v>
      </c>
      <c r="D352" s="89" t="str">
        <f>D290</f>
        <v>Бюджетообразующее предприятие 22</v>
      </c>
      <c r="E352" s="27" t="s">
        <v>76</v>
      </c>
      <c r="F352" s="77">
        <f t="shared" ref="F352:J352" si="261">F228*12*F290/1000</f>
        <v>0</v>
      </c>
      <c r="G352" s="77">
        <f t="shared" si="261"/>
        <v>0</v>
      </c>
      <c r="H352" s="77">
        <f t="shared" si="261"/>
        <v>0</v>
      </c>
      <c r="I352" s="77">
        <f t="shared" si="261"/>
        <v>0</v>
      </c>
      <c r="J352" s="77">
        <f t="shared" si="261"/>
        <v>0</v>
      </c>
      <c r="K352" s="77">
        <f t="shared" ref="K352" si="262">K228*12*K290/1000</f>
        <v>0</v>
      </c>
      <c r="L352" s="77">
        <v>0</v>
      </c>
      <c r="M352" s="77">
        <f>M228*3*M290/1000</f>
        <v>0</v>
      </c>
      <c r="N352" s="77">
        <f>N228*3*N290/1000</f>
        <v>0</v>
      </c>
      <c r="O352" s="77">
        <f>O228*3*O290/1000</f>
        <v>0</v>
      </c>
      <c r="P352" s="166">
        <f>P228*3*P290/1000</f>
        <v>0</v>
      </c>
    </row>
    <row r="353" spans="1:16" ht="15.75">
      <c r="A353" s="25">
        <v>603400</v>
      </c>
      <c r="B353" s="25">
        <f t="shared" si="248"/>
        <v>625601120</v>
      </c>
      <c r="C353" s="25">
        <v>601120</v>
      </c>
      <c r="D353" s="84" t="s">
        <v>86</v>
      </c>
      <c r="E353" s="31" t="s">
        <v>36</v>
      </c>
      <c r="F353" s="85" t="e">
        <f>IF(#REF!, F352/#REF!*100, 0)</f>
        <v>#REF!</v>
      </c>
      <c r="G353" s="85">
        <f t="shared" ref="G353:I353" si="263">IF(F352, G352/F352*100, 0)</f>
        <v>0</v>
      </c>
      <c r="H353" s="85">
        <f t="shared" si="263"/>
        <v>0</v>
      </c>
      <c r="I353" s="85">
        <f t="shared" si="263"/>
        <v>0</v>
      </c>
      <c r="J353" s="85">
        <f>IF(I352, J352/I352*100, 0)</f>
        <v>0</v>
      </c>
      <c r="K353" s="85">
        <f>IF(I352, K352/I352*100, 0)</f>
        <v>0</v>
      </c>
      <c r="L353" s="85">
        <v>0</v>
      </c>
      <c r="M353" s="151" t="s">
        <v>37</v>
      </c>
      <c r="N353" s="85">
        <f>IF(M352, N352/M352*100, 0)</f>
        <v>0</v>
      </c>
      <c r="O353" s="85">
        <f>IF(M352, O352/M352*100, 0)</f>
        <v>0</v>
      </c>
      <c r="P353" s="165">
        <f>IF(N352, P352/N352*100, 0)</f>
        <v>0</v>
      </c>
    </row>
    <row r="354" spans="1:16" ht="15.75">
      <c r="A354" s="25">
        <v>603410</v>
      </c>
      <c r="B354" s="25">
        <f t="shared" si="248"/>
        <v>625600130</v>
      </c>
      <c r="C354" s="25">
        <v>600130</v>
      </c>
      <c r="D354" s="89" t="str">
        <f>D292</f>
        <v>Бюджетообразующее предприятие 23</v>
      </c>
      <c r="E354" s="27" t="s">
        <v>76</v>
      </c>
      <c r="F354" s="77">
        <f t="shared" ref="F354:J354" si="264">F230*12*F292/1000</f>
        <v>0</v>
      </c>
      <c r="G354" s="77">
        <f t="shared" si="264"/>
        <v>0</v>
      </c>
      <c r="H354" s="77">
        <f t="shared" si="264"/>
        <v>0</v>
      </c>
      <c r="I354" s="77">
        <f t="shared" si="264"/>
        <v>0</v>
      </c>
      <c r="J354" s="77">
        <f t="shared" si="264"/>
        <v>0</v>
      </c>
      <c r="K354" s="77">
        <f t="shared" ref="K354" si="265">K230*12*K292/1000</f>
        <v>0</v>
      </c>
      <c r="L354" s="77">
        <v>0</v>
      </c>
      <c r="M354" s="77">
        <f>M230*3*M292/1000</f>
        <v>0</v>
      </c>
      <c r="N354" s="77">
        <f>N230*3*N292/1000</f>
        <v>0</v>
      </c>
      <c r="O354" s="77">
        <f>O230*3*O292/1000</f>
        <v>0</v>
      </c>
      <c r="P354" s="166">
        <f>P230*3*P292/1000</f>
        <v>0</v>
      </c>
    </row>
    <row r="355" spans="1:16" ht="15.75">
      <c r="A355" s="25">
        <v>603420</v>
      </c>
      <c r="B355" s="25">
        <f t="shared" si="248"/>
        <v>625601130</v>
      </c>
      <c r="C355" s="25">
        <v>601130</v>
      </c>
      <c r="D355" s="84" t="s">
        <v>86</v>
      </c>
      <c r="E355" s="31" t="s">
        <v>36</v>
      </c>
      <c r="F355" s="85" t="e">
        <f>IF(#REF!, F354/#REF!*100, 0)</f>
        <v>#REF!</v>
      </c>
      <c r="G355" s="85">
        <f t="shared" ref="G355:I355" si="266">IF(F354, G354/F354*100, 0)</f>
        <v>0</v>
      </c>
      <c r="H355" s="85">
        <f t="shared" si="266"/>
        <v>0</v>
      </c>
      <c r="I355" s="85">
        <f t="shared" si="266"/>
        <v>0</v>
      </c>
      <c r="J355" s="85">
        <f>IF(I354, J354/I354*100, 0)</f>
        <v>0</v>
      </c>
      <c r="K355" s="85">
        <f>IF(I354, K354/I354*100, 0)</f>
        <v>0</v>
      </c>
      <c r="L355" s="85">
        <v>0</v>
      </c>
      <c r="M355" s="151" t="s">
        <v>37</v>
      </c>
      <c r="N355" s="85">
        <f>IF(M354, N354/M354*100, 0)</f>
        <v>0</v>
      </c>
      <c r="O355" s="85">
        <f>IF(M354, O354/M354*100, 0)</f>
        <v>0</v>
      </c>
      <c r="P355" s="165">
        <f>IF(N354, P354/N354*100, 0)</f>
        <v>0</v>
      </c>
    </row>
    <row r="356" spans="1:16" ht="15.75">
      <c r="A356" s="25">
        <v>603430</v>
      </c>
      <c r="B356" s="25">
        <f t="shared" si="248"/>
        <v>625600140</v>
      </c>
      <c r="C356" s="25">
        <v>600140</v>
      </c>
      <c r="D356" s="89" t="str">
        <f>D294</f>
        <v>Бюджетообразующее предприятие 24</v>
      </c>
      <c r="E356" s="27" t="s">
        <v>76</v>
      </c>
      <c r="F356" s="77">
        <f t="shared" ref="F356:J356" si="267">F232*12*F294/1000</f>
        <v>0</v>
      </c>
      <c r="G356" s="77">
        <f t="shared" si="267"/>
        <v>0</v>
      </c>
      <c r="H356" s="77">
        <f t="shared" si="267"/>
        <v>0</v>
      </c>
      <c r="I356" s="77">
        <f t="shared" si="267"/>
        <v>0</v>
      </c>
      <c r="J356" s="77">
        <f t="shared" si="267"/>
        <v>0</v>
      </c>
      <c r="K356" s="77">
        <f t="shared" ref="K356" si="268">K232*12*K294/1000</f>
        <v>0</v>
      </c>
      <c r="L356" s="77">
        <v>0</v>
      </c>
      <c r="M356" s="77">
        <f>M232*3*M294/1000</f>
        <v>0</v>
      </c>
      <c r="N356" s="77">
        <f>N232*3*N294/1000</f>
        <v>0</v>
      </c>
      <c r="O356" s="77">
        <f>O232*3*O294/1000</f>
        <v>0</v>
      </c>
      <c r="P356" s="166">
        <f>P232*3*P294/1000</f>
        <v>0</v>
      </c>
    </row>
    <row r="357" spans="1:16" ht="15.75">
      <c r="A357" s="25">
        <v>603440</v>
      </c>
      <c r="B357" s="25">
        <f t="shared" si="248"/>
        <v>625601140</v>
      </c>
      <c r="C357" s="25">
        <v>601140</v>
      </c>
      <c r="D357" s="84" t="s">
        <v>86</v>
      </c>
      <c r="E357" s="31" t="s">
        <v>36</v>
      </c>
      <c r="F357" s="85" t="e">
        <f>IF(#REF!, F356/#REF!*100, 0)</f>
        <v>#REF!</v>
      </c>
      <c r="G357" s="85">
        <f t="shared" ref="G357:I357" si="269">IF(F356, G356/F356*100, 0)</f>
        <v>0</v>
      </c>
      <c r="H357" s="85">
        <f t="shared" si="269"/>
        <v>0</v>
      </c>
      <c r="I357" s="85">
        <f t="shared" si="269"/>
        <v>0</v>
      </c>
      <c r="J357" s="85">
        <f>IF(I356, J356/I356*100, 0)</f>
        <v>0</v>
      </c>
      <c r="K357" s="85">
        <f>IF(I356, K356/I356*100, 0)</f>
        <v>0</v>
      </c>
      <c r="L357" s="85">
        <v>0</v>
      </c>
      <c r="M357" s="151" t="s">
        <v>37</v>
      </c>
      <c r="N357" s="85">
        <f>IF(M356, N356/M356*100, 0)</f>
        <v>0</v>
      </c>
      <c r="O357" s="85">
        <f>IF(M356, O356/M356*100, 0)</f>
        <v>0</v>
      </c>
      <c r="P357" s="165">
        <f>IF(N356, P356/N356*100, 0)</f>
        <v>0</v>
      </c>
    </row>
    <row r="358" spans="1:16" ht="15.75">
      <c r="A358" s="25">
        <v>603450</v>
      </c>
      <c r="B358" s="25">
        <f t="shared" si="248"/>
        <v>625600150</v>
      </c>
      <c r="C358" s="25">
        <v>600150</v>
      </c>
      <c r="D358" s="89" t="str">
        <f>D296</f>
        <v>Бюджетообразующее предприятие 25</v>
      </c>
      <c r="E358" s="27" t="s">
        <v>76</v>
      </c>
      <c r="F358" s="77">
        <f t="shared" ref="F358:J358" si="270">F234*12*F296/1000</f>
        <v>0</v>
      </c>
      <c r="G358" s="77">
        <f t="shared" si="270"/>
        <v>0</v>
      </c>
      <c r="H358" s="77">
        <f t="shared" si="270"/>
        <v>0</v>
      </c>
      <c r="I358" s="77">
        <f t="shared" si="270"/>
        <v>0</v>
      </c>
      <c r="J358" s="77">
        <f t="shared" si="270"/>
        <v>0</v>
      </c>
      <c r="K358" s="77">
        <f t="shared" ref="K358" si="271">K234*12*K296/1000</f>
        <v>0</v>
      </c>
      <c r="L358" s="77">
        <v>0</v>
      </c>
      <c r="M358" s="77">
        <f>M234*3*M296/1000</f>
        <v>0</v>
      </c>
      <c r="N358" s="77">
        <f>N234*3*N296/1000</f>
        <v>0</v>
      </c>
      <c r="O358" s="77">
        <f>O234*3*O296/1000</f>
        <v>0</v>
      </c>
      <c r="P358" s="166">
        <f>P234*3*P296/1000</f>
        <v>0</v>
      </c>
    </row>
    <row r="359" spans="1:16" ht="15.75">
      <c r="A359" s="25">
        <v>603460</v>
      </c>
      <c r="B359" s="25">
        <f t="shared" si="248"/>
        <v>625601150</v>
      </c>
      <c r="C359" s="25">
        <v>601150</v>
      </c>
      <c r="D359" s="84" t="s">
        <v>86</v>
      </c>
      <c r="E359" s="31" t="s">
        <v>36</v>
      </c>
      <c r="F359" s="85" t="e">
        <f>IF(#REF!, F358/#REF!*100, 0)</f>
        <v>#REF!</v>
      </c>
      <c r="G359" s="85">
        <f t="shared" ref="G359:I359" si="272">IF(F358, G358/F358*100, 0)</f>
        <v>0</v>
      </c>
      <c r="H359" s="85">
        <f t="shared" si="272"/>
        <v>0</v>
      </c>
      <c r="I359" s="85">
        <f t="shared" si="272"/>
        <v>0</v>
      </c>
      <c r="J359" s="85">
        <f>IF(I358, J358/I358*100, 0)</f>
        <v>0</v>
      </c>
      <c r="K359" s="85">
        <f>IF(I358, K358/I358*100, 0)</f>
        <v>0</v>
      </c>
      <c r="L359" s="85">
        <v>0</v>
      </c>
      <c r="M359" s="151" t="s">
        <v>37</v>
      </c>
      <c r="N359" s="85">
        <f>IF(M358, N358/M358*100, 0)</f>
        <v>0</v>
      </c>
      <c r="O359" s="85">
        <f>IF(M358, O358/M358*100, 0)</f>
        <v>0</v>
      </c>
      <c r="P359" s="165">
        <f>IF(N358, P358/N358*100, 0)</f>
        <v>0</v>
      </c>
    </row>
    <row r="360" spans="1:16" ht="15.75">
      <c r="A360" s="25">
        <v>603470</v>
      </c>
      <c r="B360" s="25">
        <f t="shared" si="248"/>
        <v>625600160</v>
      </c>
      <c r="C360" s="25">
        <v>600160</v>
      </c>
      <c r="D360" s="89" t="str">
        <f>D298</f>
        <v>Бюджетообразующее предприятие 26</v>
      </c>
      <c r="E360" s="27" t="s">
        <v>76</v>
      </c>
      <c r="F360" s="77">
        <f t="shared" ref="F360:J360" si="273">F236*12*F298/1000</f>
        <v>0</v>
      </c>
      <c r="G360" s="77">
        <f t="shared" si="273"/>
        <v>0</v>
      </c>
      <c r="H360" s="77">
        <f t="shared" si="273"/>
        <v>0</v>
      </c>
      <c r="I360" s="77">
        <f t="shared" si="273"/>
        <v>0</v>
      </c>
      <c r="J360" s="77">
        <f t="shared" si="273"/>
        <v>0</v>
      </c>
      <c r="K360" s="77">
        <f t="shared" ref="K360" si="274">K236*12*K298/1000</f>
        <v>0</v>
      </c>
      <c r="L360" s="77">
        <v>0</v>
      </c>
      <c r="M360" s="77">
        <f>M236*3*M298/1000</f>
        <v>0</v>
      </c>
      <c r="N360" s="77">
        <f>N236*3*N298/1000</f>
        <v>0</v>
      </c>
      <c r="O360" s="77">
        <f>O236*3*O298/1000</f>
        <v>0</v>
      </c>
      <c r="P360" s="166">
        <f>P236*3*P298/1000</f>
        <v>0</v>
      </c>
    </row>
    <row r="361" spans="1:16" ht="15.75">
      <c r="A361" s="25">
        <v>603480</v>
      </c>
      <c r="B361" s="25">
        <f t="shared" si="248"/>
        <v>625601160</v>
      </c>
      <c r="C361" s="25">
        <v>601160</v>
      </c>
      <c r="D361" s="84" t="s">
        <v>86</v>
      </c>
      <c r="E361" s="31" t="s">
        <v>36</v>
      </c>
      <c r="F361" s="85" t="e">
        <f>IF(#REF!, F360/#REF!*100, 0)</f>
        <v>#REF!</v>
      </c>
      <c r="G361" s="85">
        <f t="shared" ref="G361:I361" si="275">IF(F360, G360/F360*100, 0)</f>
        <v>0</v>
      </c>
      <c r="H361" s="85">
        <f t="shared" si="275"/>
        <v>0</v>
      </c>
      <c r="I361" s="85">
        <f t="shared" si="275"/>
        <v>0</v>
      </c>
      <c r="J361" s="85">
        <f>IF(I360, J360/I360*100, 0)</f>
        <v>0</v>
      </c>
      <c r="K361" s="85">
        <f>IF(I360, K360/I360*100, 0)</f>
        <v>0</v>
      </c>
      <c r="L361" s="85">
        <v>0</v>
      </c>
      <c r="M361" s="151" t="s">
        <v>37</v>
      </c>
      <c r="N361" s="85">
        <f>IF(M360, N360/M360*100, 0)</f>
        <v>0</v>
      </c>
      <c r="O361" s="85">
        <f>IF(M360, O360/M360*100, 0)</f>
        <v>0</v>
      </c>
      <c r="P361" s="165">
        <f>IF(N360, P360/N360*100, 0)</f>
        <v>0</v>
      </c>
    </row>
    <row r="362" spans="1:16" ht="15.75">
      <c r="A362" s="25">
        <v>603490</v>
      </c>
      <c r="B362" s="25">
        <f t="shared" si="248"/>
        <v>625600170</v>
      </c>
      <c r="C362" s="25">
        <v>600170</v>
      </c>
      <c r="D362" s="89" t="str">
        <f>D300</f>
        <v>Бюджетообразующее предприятие 27</v>
      </c>
      <c r="E362" s="27" t="s">
        <v>76</v>
      </c>
      <c r="F362" s="77">
        <f t="shared" ref="F362:J362" si="276">F238*12*F300/1000</f>
        <v>0</v>
      </c>
      <c r="G362" s="77">
        <f t="shared" si="276"/>
        <v>0</v>
      </c>
      <c r="H362" s="77">
        <f t="shared" si="276"/>
        <v>0</v>
      </c>
      <c r="I362" s="77">
        <f t="shared" si="276"/>
        <v>0</v>
      </c>
      <c r="J362" s="77">
        <f t="shared" si="276"/>
        <v>0</v>
      </c>
      <c r="K362" s="77">
        <f t="shared" ref="K362" si="277">K238*12*K300/1000</f>
        <v>0</v>
      </c>
      <c r="L362" s="77">
        <v>0</v>
      </c>
      <c r="M362" s="77">
        <f>M238*3*M300/1000</f>
        <v>0</v>
      </c>
      <c r="N362" s="77">
        <f>N238*3*N300/1000</f>
        <v>0</v>
      </c>
      <c r="O362" s="77">
        <f>O238*3*O300/1000</f>
        <v>0</v>
      </c>
      <c r="P362" s="166">
        <f>P238*3*P300/1000</f>
        <v>0</v>
      </c>
    </row>
    <row r="363" spans="1:16" ht="15.75">
      <c r="A363" s="25">
        <v>603500</v>
      </c>
      <c r="B363" s="25">
        <f t="shared" si="248"/>
        <v>625601170</v>
      </c>
      <c r="C363" s="25">
        <v>601170</v>
      </c>
      <c r="D363" s="84" t="s">
        <v>86</v>
      </c>
      <c r="E363" s="31" t="s">
        <v>36</v>
      </c>
      <c r="F363" s="85" t="e">
        <f>IF(#REF!, F362/#REF!*100, 0)</f>
        <v>#REF!</v>
      </c>
      <c r="G363" s="85">
        <f t="shared" ref="G363:I363" si="278">IF(F362, G362/F362*100, 0)</f>
        <v>0</v>
      </c>
      <c r="H363" s="85">
        <f t="shared" si="278"/>
        <v>0</v>
      </c>
      <c r="I363" s="85">
        <f t="shared" si="278"/>
        <v>0</v>
      </c>
      <c r="J363" s="85">
        <f>IF(I362, J362/I362*100, 0)</f>
        <v>0</v>
      </c>
      <c r="K363" s="85">
        <f>IF(I362, K362/I362*100, 0)</f>
        <v>0</v>
      </c>
      <c r="L363" s="85">
        <v>0</v>
      </c>
      <c r="M363" s="151" t="s">
        <v>37</v>
      </c>
      <c r="N363" s="85">
        <f>IF(M362, N362/M362*100, 0)</f>
        <v>0</v>
      </c>
      <c r="O363" s="85">
        <f>IF(M362, O362/M362*100, 0)</f>
        <v>0</v>
      </c>
      <c r="P363" s="165">
        <f>IF(N362, P362/N362*100, 0)</f>
        <v>0</v>
      </c>
    </row>
    <row r="364" spans="1:16" ht="15.75">
      <c r="A364" s="25">
        <v>603510</v>
      </c>
      <c r="B364" s="25">
        <f t="shared" si="248"/>
        <v>625600180</v>
      </c>
      <c r="C364" s="25">
        <v>600180</v>
      </c>
      <c r="D364" s="89" t="str">
        <f>D302</f>
        <v>Бюджетообразующее предприятие 28</v>
      </c>
      <c r="E364" s="27" t="s">
        <v>76</v>
      </c>
      <c r="F364" s="77">
        <f t="shared" ref="F364:J364" si="279">F240*12*F302/1000</f>
        <v>0</v>
      </c>
      <c r="G364" s="77">
        <f t="shared" si="279"/>
        <v>0</v>
      </c>
      <c r="H364" s="77">
        <f t="shared" si="279"/>
        <v>0</v>
      </c>
      <c r="I364" s="77">
        <f t="shared" si="279"/>
        <v>0</v>
      </c>
      <c r="J364" s="77">
        <f t="shared" si="279"/>
        <v>0</v>
      </c>
      <c r="K364" s="77">
        <f t="shared" ref="K364" si="280">K240*12*K302/1000</f>
        <v>0</v>
      </c>
      <c r="L364" s="77">
        <v>0</v>
      </c>
      <c r="M364" s="77">
        <f>M240*3*M302/1000</f>
        <v>0</v>
      </c>
      <c r="N364" s="77">
        <f>N240*3*N302/1000</f>
        <v>0</v>
      </c>
      <c r="O364" s="77">
        <f>O240*3*O302/1000</f>
        <v>0</v>
      </c>
      <c r="P364" s="166">
        <f>P240*3*P302/1000</f>
        <v>0</v>
      </c>
    </row>
    <row r="365" spans="1:16" ht="15.75">
      <c r="A365" s="25">
        <v>603520</v>
      </c>
      <c r="B365" s="25">
        <f t="shared" si="248"/>
        <v>625601180</v>
      </c>
      <c r="C365" s="25">
        <v>601180</v>
      </c>
      <c r="D365" s="84" t="s">
        <v>86</v>
      </c>
      <c r="E365" s="31" t="s">
        <v>36</v>
      </c>
      <c r="F365" s="85" t="e">
        <f>IF(#REF!, F364/#REF!*100, 0)</f>
        <v>#REF!</v>
      </c>
      <c r="G365" s="85">
        <f t="shared" ref="G365:I365" si="281">IF(F364, G364/F364*100, 0)</f>
        <v>0</v>
      </c>
      <c r="H365" s="85">
        <f t="shared" si="281"/>
        <v>0</v>
      </c>
      <c r="I365" s="85">
        <f t="shared" si="281"/>
        <v>0</v>
      </c>
      <c r="J365" s="85">
        <f>IF(I364, J364/I364*100, 0)</f>
        <v>0</v>
      </c>
      <c r="K365" s="85">
        <f>IF(I364, K364/I364*100, 0)</f>
        <v>0</v>
      </c>
      <c r="L365" s="85">
        <v>0</v>
      </c>
      <c r="M365" s="151" t="s">
        <v>37</v>
      </c>
      <c r="N365" s="85">
        <f>IF(M364, N364/M364*100, 0)</f>
        <v>0</v>
      </c>
      <c r="O365" s="85">
        <f>IF(M364, O364/M364*100, 0)</f>
        <v>0</v>
      </c>
      <c r="P365" s="165">
        <f>IF(N364, P364/N364*100, 0)</f>
        <v>0</v>
      </c>
    </row>
    <row r="366" spans="1:16" ht="15.75">
      <c r="A366" s="25">
        <v>603530</v>
      </c>
      <c r="B366" s="25">
        <f t="shared" si="248"/>
        <v>625600190</v>
      </c>
      <c r="C366" s="25">
        <v>600190</v>
      </c>
      <c r="D366" s="89" t="str">
        <f>D304</f>
        <v>Бюджетообразующее предприятие 29</v>
      </c>
      <c r="E366" s="27" t="s">
        <v>76</v>
      </c>
      <c r="F366" s="77">
        <f t="shared" ref="F366:J366" si="282">F242*12*F304/1000</f>
        <v>0</v>
      </c>
      <c r="G366" s="77">
        <f t="shared" si="282"/>
        <v>0</v>
      </c>
      <c r="H366" s="77">
        <f t="shared" si="282"/>
        <v>0</v>
      </c>
      <c r="I366" s="77">
        <f t="shared" si="282"/>
        <v>0</v>
      </c>
      <c r="J366" s="77">
        <f t="shared" si="282"/>
        <v>0</v>
      </c>
      <c r="K366" s="77">
        <f t="shared" ref="K366" si="283">K242*12*K304/1000</f>
        <v>0</v>
      </c>
      <c r="L366" s="77">
        <v>0</v>
      </c>
      <c r="M366" s="77">
        <f>M242*3*M304/1000</f>
        <v>0</v>
      </c>
      <c r="N366" s="77">
        <f>N242*3*N304/1000</f>
        <v>0</v>
      </c>
      <c r="O366" s="77">
        <f>O242*3*O304/1000</f>
        <v>0</v>
      </c>
      <c r="P366" s="166">
        <f>P242*3*P304/1000</f>
        <v>0</v>
      </c>
    </row>
    <row r="367" spans="1:16" ht="15.75">
      <c r="A367" s="25">
        <v>603540</v>
      </c>
      <c r="B367" s="25">
        <f t="shared" si="248"/>
        <v>625601190</v>
      </c>
      <c r="C367" s="25">
        <v>601190</v>
      </c>
      <c r="D367" s="84" t="s">
        <v>86</v>
      </c>
      <c r="E367" s="31" t="s">
        <v>36</v>
      </c>
      <c r="F367" s="85" t="e">
        <f>IF(#REF!, F366/#REF!*100, 0)</f>
        <v>#REF!</v>
      </c>
      <c r="G367" s="85">
        <f t="shared" ref="G367:I367" si="284">IF(F366, G366/F366*100, 0)</f>
        <v>0</v>
      </c>
      <c r="H367" s="85">
        <f t="shared" si="284"/>
        <v>0</v>
      </c>
      <c r="I367" s="85">
        <f t="shared" si="284"/>
        <v>0</v>
      </c>
      <c r="J367" s="85">
        <f>IF(I366, J366/I366*100, 0)</f>
        <v>0</v>
      </c>
      <c r="K367" s="85">
        <f>IF(I366, K366/I366*100, 0)</f>
        <v>0</v>
      </c>
      <c r="L367" s="85">
        <v>0</v>
      </c>
      <c r="M367" s="151" t="s">
        <v>37</v>
      </c>
      <c r="N367" s="85">
        <f>IF(M366, N366/M366*100, 0)</f>
        <v>0</v>
      </c>
      <c r="O367" s="85">
        <f>IF(M366, O366/M366*100, 0)</f>
        <v>0</v>
      </c>
      <c r="P367" s="165">
        <f>IF(N366, P366/N366*100, 0)</f>
        <v>0</v>
      </c>
    </row>
    <row r="368" spans="1:16" ht="15.75">
      <c r="A368" s="25">
        <v>603550</v>
      </c>
      <c r="B368" s="25">
        <f t="shared" si="248"/>
        <v>625600200</v>
      </c>
      <c r="C368" s="25">
        <v>600200</v>
      </c>
      <c r="D368" s="89" t="str">
        <f>D306</f>
        <v>Бюджетообразующее предприятие 30</v>
      </c>
      <c r="E368" s="27" t="s">
        <v>76</v>
      </c>
      <c r="F368" s="77">
        <f t="shared" ref="F368:J368" si="285">F206*12*F306/1000</f>
        <v>0</v>
      </c>
      <c r="G368" s="77">
        <f t="shared" si="285"/>
        <v>0</v>
      </c>
      <c r="H368" s="77">
        <f t="shared" si="285"/>
        <v>0</v>
      </c>
      <c r="I368" s="77">
        <f t="shared" si="285"/>
        <v>0</v>
      </c>
      <c r="J368" s="77">
        <f t="shared" si="285"/>
        <v>0</v>
      </c>
      <c r="K368" s="77">
        <f t="shared" ref="K368" si="286">K206*12*K306/1000</f>
        <v>0</v>
      </c>
      <c r="L368" s="77">
        <v>0</v>
      </c>
      <c r="M368" s="77">
        <f>M206*3*M306/1000</f>
        <v>0</v>
      </c>
      <c r="N368" s="77">
        <f>N206*3*N306/1000</f>
        <v>0</v>
      </c>
      <c r="O368" s="77">
        <f>O206*3*O306/1000</f>
        <v>0</v>
      </c>
      <c r="P368" s="166">
        <f>P206*3*P306/1000</f>
        <v>0</v>
      </c>
    </row>
    <row r="369" spans="1:21" ht="15.75">
      <c r="A369" s="25">
        <v>603560</v>
      </c>
      <c r="B369" s="25">
        <f t="shared" si="248"/>
        <v>625601200</v>
      </c>
      <c r="C369" s="25">
        <v>601200</v>
      </c>
      <c r="D369" s="84" t="s">
        <v>86</v>
      </c>
      <c r="E369" s="31" t="s">
        <v>36</v>
      </c>
      <c r="F369" s="85" t="e">
        <f>IF(#REF!, F368/#REF!*100, 0)</f>
        <v>#REF!</v>
      </c>
      <c r="G369" s="85">
        <f t="shared" ref="G369:I369" si="287">IF(F368, G368/F368*100, 0)</f>
        <v>0</v>
      </c>
      <c r="H369" s="85">
        <f t="shared" si="287"/>
        <v>0</v>
      </c>
      <c r="I369" s="85">
        <f t="shared" si="287"/>
        <v>0</v>
      </c>
      <c r="J369" s="85">
        <f>IF(I368, J368/I368*100, 0)</f>
        <v>0</v>
      </c>
      <c r="K369" s="85">
        <f>IF(I368, K368/I368*100, 0)</f>
        <v>0</v>
      </c>
      <c r="L369" s="85">
        <v>0</v>
      </c>
      <c r="M369" s="151" t="s">
        <v>37</v>
      </c>
      <c r="N369" s="85">
        <f>IF(M368, N368/M368*100, 0)</f>
        <v>0</v>
      </c>
      <c r="O369" s="85">
        <f>IF(M368, O368/M368*100, 0)</f>
        <v>0</v>
      </c>
      <c r="P369" s="165">
        <f>IF(N368, P368/N368*100, 0)</f>
        <v>0</v>
      </c>
    </row>
    <row r="370" spans="1:21" ht="15.75">
      <c r="A370" s="25">
        <v>603570</v>
      </c>
      <c r="B370" s="54"/>
      <c r="D370" s="16"/>
      <c r="E370" s="91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</row>
    <row r="371" spans="1:21" ht="15.75" customHeight="1">
      <c r="A371" s="25">
        <v>603580</v>
      </c>
      <c r="B371" s="54"/>
      <c r="D371" s="16"/>
      <c r="E371" s="74"/>
      <c r="F371" s="64"/>
      <c r="G371" s="64"/>
      <c r="H371" s="64"/>
      <c r="I371" s="65"/>
      <c r="J371" s="16"/>
      <c r="K371" s="16"/>
      <c r="L371" s="16"/>
      <c r="N371" s="16"/>
      <c r="O371" s="16"/>
      <c r="P371" s="92" t="s">
        <v>108</v>
      </c>
    </row>
    <row r="372" spans="1:21" ht="15.75" customHeight="1">
      <c r="A372" s="25">
        <v>603590</v>
      </c>
      <c r="B372" s="54"/>
      <c r="C372" s="58"/>
      <c r="D372" s="180" t="s">
        <v>15</v>
      </c>
      <c r="E372" s="180"/>
      <c r="F372" s="180"/>
      <c r="G372" s="180"/>
      <c r="H372" s="180"/>
      <c r="I372" s="180"/>
      <c r="J372" s="180"/>
      <c r="K372" s="180"/>
      <c r="L372" s="180"/>
      <c r="M372" s="180"/>
      <c r="N372" s="180"/>
      <c r="O372" s="180"/>
      <c r="P372" s="180"/>
    </row>
    <row r="373" spans="1:21" ht="15.75" customHeight="1">
      <c r="A373" s="25">
        <v>603600</v>
      </c>
      <c r="B373" s="54"/>
      <c r="C373" s="56"/>
      <c r="D373" s="179" t="s">
        <v>109</v>
      </c>
      <c r="E373" s="179"/>
      <c r="F373" s="179"/>
      <c r="G373" s="179"/>
      <c r="H373" s="179"/>
      <c r="I373" s="179"/>
      <c r="J373" s="179"/>
      <c r="K373" s="179"/>
      <c r="L373" s="179"/>
      <c r="M373" s="179"/>
      <c r="N373" s="179"/>
      <c r="O373" s="179"/>
      <c r="P373" s="179"/>
    </row>
    <row r="374" spans="1:21" ht="14.25" customHeight="1">
      <c r="A374" s="25">
        <v>603610</v>
      </c>
      <c r="B374" s="54"/>
      <c r="D374" s="61"/>
      <c r="E374" s="58"/>
      <c r="F374" s="62"/>
      <c r="G374" s="62"/>
      <c r="H374" s="62"/>
      <c r="I374" s="62"/>
      <c r="J374" s="62"/>
      <c r="K374" s="178"/>
      <c r="L374" s="143"/>
    </row>
    <row r="375" spans="1:21" ht="14.25" customHeight="1">
      <c r="A375" s="25">
        <v>603620</v>
      </c>
      <c r="B375" s="185" t="s">
        <v>24</v>
      </c>
      <c r="C375" s="187" t="s">
        <v>25</v>
      </c>
      <c r="D375" s="183" t="s">
        <v>26</v>
      </c>
      <c r="E375" s="181" t="s">
        <v>27</v>
      </c>
      <c r="F375" s="24">
        <v>2022</v>
      </c>
      <c r="G375" s="24">
        <v>2023</v>
      </c>
      <c r="H375" s="24">
        <v>2024</v>
      </c>
      <c r="I375" s="24">
        <v>2025</v>
      </c>
      <c r="J375" s="24">
        <v>2026</v>
      </c>
      <c r="K375" s="24">
        <v>2027</v>
      </c>
      <c r="L375" s="24">
        <v>2028</v>
      </c>
      <c r="M375" s="24">
        <v>2022</v>
      </c>
      <c r="N375" s="24">
        <v>2023</v>
      </c>
      <c r="O375" s="24">
        <v>2024</v>
      </c>
      <c r="P375" s="24">
        <v>2025</v>
      </c>
    </row>
    <row r="376" spans="1:21" ht="16.5" customHeight="1">
      <c r="A376" s="25">
        <v>603630</v>
      </c>
      <c r="B376" s="186"/>
      <c r="C376" s="188"/>
      <c r="D376" s="184"/>
      <c r="E376" s="182"/>
      <c r="F376" s="24" t="s">
        <v>28</v>
      </c>
      <c r="G376" s="24" t="s">
        <v>29</v>
      </c>
      <c r="H376" s="82" t="s">
        <v>30</v>
      </c>
      <c r="I376" s="82" t="s">
        <v>30</v>
      </c>
      <c r="J376" s="82" t="s">
        <v>30</v>
      </c>
      <c r="K376" s="82" t="s">
        <v>30</v>
      </c>
      <c r="L376" s="82" t="s">
        <v>30</v>
      </c>
      <c r="M376" s="24" t="s">
        <v>31</v>
      </c>
      <c r="N376" s="24" t="s">
        <v>31</v>
      </c>
      <c r="O376" s="24" t="s">
        <v>31</v>
      </c>
      <c r="P376" s="167" t="s">
        <v>31</v>
      </c>
    </row>
    <row r="377" spans="1:21" ht="4.5" hidden="1" customHeight="1">
      <c r="A377" s="25">
        <v>603640</v>
      </c>
      <c r="B377" s="25">
        <f>VALUE(CONCATENATE($A$2, $C$4, C377))</f>
        <v>625</v>
      </c>
      <c r="C377" s="60"/>
      <c r="D377" s="93"/>
      <c r="E377" s="9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145"/>
    </row>
    <row r="378" spans="1:21" ht="39">
      <c r="A378" s="25">
        <v>603650</v>
      </c>
      <c r="B378" s="25">
        <f>VALUE(CONCATENATE($A$2, $C$4, C378))</f>
        <v>625700000</v>
      </c>
      <c r="C378" s="25">
        <v>700000</v>
      </c>
      <c r="D378" s="83" t="s">
        <v>110</v>
      </c>
      <c r="E378" s="27" t="s">
        <v>85</v>
      </c>
      <c r="F378" s="28">
        <v>2985</v>
      </c>
      <c r="G378" s="28">
        <v>3001</v>
      </c>
      <c r="H378" s="28">
        <v>3009</v>
      </c>
      <c r="I378" s="28">
        <v>2975</v>
      </c>
      <c r="J378" s="28">
        <v>2947</v>
      </c>
      <c r="K378" s="28">
        <v>2942</v>
      </c>
      <c r="L378" s="28">
        <v>2950</v>
      </c>
      <c r="M378" s="28">
        <v>2635</v>
      </c>
      <c r="N378" s="28">
        <v>2712</v>
      </c>
      <c r="O378" s="28">
        <v>2852</v>
      </c>
      <c r="P378" s="152">
        <v>2845</v>
      </c>
      <c r="R378" s="95" t="s">
        <v>111</v>
      </c>
    </row>
    <row r="379" spans="1:21" ht="31.5">
      <c r="A379" s="25">
        <v>603660</v>
      </c>
      <c r="B379" s="25"/>
      <c r="C379" s="25"/>
      <c r="D379" s="96" t="s">
        <v>112</v>
      </c>
      <c r="E379" s="9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145"/>
      <c r="R379" s="95" t="s">
        <v>113</v>
      </c>
    </row>
    <row r="380" spans="1:21" ht="16.5" thickBot="1">
      <c r="A380" s="25">
        <v>603670</v>
      </c>
      <c r="B380" s="25">
        <f t="shared" ref="B380:B400" si="288">VALUE(CONCATENATE($A$2, $C$4, C380))</f>
        <v>625700010</v>
      </c>
      <c r="C380" s="25">
        <v>700010</v>
      </c>
      <c r="D380" s="100" t="s">
        <v>122</v>
      </c>
      <c r="E380" s="27" t="s">
        <v>85</v>
      </c>
      <c r="F380" s="97">
        <v>60</v>
      </c>
      <c r="G380" s="87">
        <v>48</v>
      </c>
      <c r="H380" s="87">
        <v>97</v>
      </c>
      <c r="I380" s="87">
        <v>96</v>
      </c>
      <c r="J380" s="87">
        <v>97</v>
      </c>
      <c r="K380" s="87">
        <v>96</v>
      </c>
      <c r="L380" s="87">
        <v>96</v>
      </c>
      <c r="M380" s="87">
        <v>61</v>
      </c>
      <c r="N380" s="87">
        <v>48</v>
      </c>
      <c r="O380" s="87">
        <v>92</v>
      </c>
      <c r="P380" s="164">
        <v>92</v>
      </c>
      <c r="R380" s="98"/>
    </row>
    <row r="381" spans="1:21" ht="16.5" thickBot="1">
      <c r="A381" s="25">
        <v>603680</v>
      </c>
      <c r="B381" s="25">
        <f t="shared" si="288"/>
        <v>625700020</v>
      </c>
      <c r="C381" s="25">
        <v>700020</v>
      </c>
      <c r="D381" s="99"/>
      <c r="E381" s="27" t="s">
        <v>85</v>
      </c>
      <c r="F381" s="97"/>
      <c r="G381" s="87"/>
      <c r="H381" s="87"/>
      <c r="I381" s="87"/>
      <c r="J381" s="87"/>
      <c r="K381" s="87"/>
      <c r="L381" s="87"/>
      <c r="M381" s="87"/>
      <c r="N381" s="87"/>
      <c r="O381" s="87"/>
      <c r="P381" s="148"/>
    </row>
    <row r="382" spans="1:21" ht="16.5" thickBot="1">
      <c r="A382" s="25">
        <v>603690</v>
      </c>
      <c r="B382" s="25">
        <f t="shared" si="288"/>
        <v>625700030</v>
      </c>
      <c r="C382" s="25">
        <v>700030</v>
      </c>
      <c r="D382" s="99"/>
      <c r="E382" s="27" t="s">
        <v>85</v>
      </c>
      <c r="F382" s="97"/>
      <c r="G382" s="87"/>
      <c r="H382" s="87"/>
      <c r="I382" s="87"/>
      <c r="J382" s="87"/>
      <c r="K382" s="87"/>
      <c r="L382" s="87"/>
      <c r="M382" s="87"/>
      <c r="N382" s="87"/>
      <c r="O382" s="87"/>
      <c r="P382" s="148"/>
      <c r="R382" s="214" t="s">
        <v>117</v>
      </c>
      <c r="S382" s="214"/>
      <c r="T382" s="214"/>
      <c r="U382" s="214"/>
    </row>
    <row r="383" spans="1:21" ht="16.5" thickBot="1">
      <c r="A383" s="25">
        <v>603700</v>
      </c>
      <c r="B383" s="25">
        <f t="shared" si="288"/>
        <v>625700040</v>
      </c>
      <c r="C383" s="25">
        <v>700040</v>
      </c>
      <c r="D383" s="100"/>
      <c r="E383" s="27" t="s">
        <v>85</v>
      </c>
      <c r="F383" s="97"/>
      <c r="G383" s="87"/>
      <c r="H383" s="87"/>
      <c r="I383" s="87"/>
      <c r="J383" s="87"/>
      <c r="K383" s="87"/>
      <c r="L383" s="87"/>
      <c r="M383" s="87"/>
      <c r="N383" s="87"/>
      <c r="O383" s="87"/>
      <c r="P383" s="148"/>
      <c r="R383" s="214"/>
      <c r="S383" s="214"/>
      <c r="T383" s="214"/>
      <c r="U383" s="214"/>
    </row>
    <row r="384" spans="1:21" ht="16.5" thickBot="1">
      <c r="A384" s="25">
        <v>603710</v>
      </c>
      <c r="B384" s="25">
        <f t="shared" si="288"/>
        <v>625700050</v>
      </c>
      <c r="C384" s="25">
        <v>700050</v>
      </c>
      <c r="D384" s="100"/>
      <c r="E384" s="27" t="s">
        <v>85</v>
      </c>
      <c r="F384" s="97"/>
      <c r="G384" s="87"/>
      <c r="H384" s="87"/>
      <c r="I384" s="87"/>
      <c r="J384" s="87"/>
      <c r="K384" s="87"/>
      <c r="L384" s="87"/>
      <c r="M384" s="87"/>
      <c r="N384" s="87"/>
      <c r="O384" s="87"/>
      <c r="P384" s="148"/>
      <c r="R384" s="214"/>
      <c r="S384" s="214"/>
      <c r="T384" s="214"/>
      <c r="U384" s="214"/>
    </row>
    <row r="385" spans="1:21" ht="16.5" thickBot="1">
      <c r="A385" s="25">
        <v>603720</v>
      </c>
      <c r="B385" s="25">
        <f t="shared" si="288"/>
        <v>625700060</v>
      </c>
      <c r="C385" s="25">
        <v>700060</v>
      </c>
      <c r="D385" s="100"/>
      <c r="E385" s="27" t="s">
        <v>85</v>
      </c>
      <c r="F385" s="97"/>
      <c r="G385" s="87"/>
      <c r="H385" s="87"/>
      <c r="I385" s="87"/>
      <c r="J385" s="87"/>
      <c r="K385" s="87"/>
      <c r="L385" s="87"/>
      <c r="M385" s="87"/>
      <c r="N385" s="87"/>
      <c r="O385" s="87"/>
      <c r="P385" s="148"/>
      <c r="R385" s="214"/>
      <c r="S385" s="214"/>
      <c r="T385" s="214"/>
      <c r="U385" s="214"/>
    </row>
    <row r="386" spans="1:21" ht="16.5" thickBot="1">
      <c r="A386" s="25">
        <v>603730</v>
      </c>
      <c r="B386" s="25">
        <f t="shared" si="288"/>
        <v>625700070</v>
      </c>
      <c r="C386" s="25">
        <v>700070</v>
      </c>
      <c r="D386" s="100"/>
      <c r="E386" s="27" t="s">
        <v>85</v>
      </c>
      <c r="F386" s="97"/>
      <c r="G386" s="87"/>
      <c r="H386" s="87"/>
      <c r="I386" s="87"/>
      <c r="J386" s="87"/>
      <c r="K386" s="87"/>
      <c r="L386" s="87"/>
      <c r="M386" s="87"/>
      <c r="N386" s="87"/>
      <c r="O386" s="87"/>
      <c r="P386" s="148"/>
      <c r="R386" s="214"/>
      <c r="S386" s="214"/>
      <c r="T386" s="214"/>
      <c r="U386" s="214"/>
    </row>
    <row r="387" spans="1:21" ht="16.5" thickBot="1">
      <c r="A387" s="25">
        <v>603740</v>
      </c>
      <c r="B387" s="25">
        <f t="shared" si="288"/>
        <v>625700080</v>
      </c>
      <c r="C387" s="25">
        <v>700080</v>
      </c>
      <c r="D387" s="100"/>
      <c r="E387" s="27" t="s">
        <v>85</v>
      </c>
      <c r="F387" s="97"/>
      <c r="G387" s="87"/>
      <c r="H387" s="87"/>
      <c r="I387" s="87"/>
      <c r="J387" s="87"/>
      <c r="K387" s="87"/>
      <c r="L387" s="87"/>
      <c r="M387" s="87"/>
      <c r="N387" s="87"/>
      <c r="O387" s="87"/>
      <c r="P387" s="148"/>
    </row>
    <row r="388" spans="1:21" ht="16.5" thickBot="1">
      <c r="A388" s="25">
        <v>603750</v>
      </c>
      <c r="B388" s="25">
        <f t="shared" si="288"/>
        <v>625700090</v>
      </c>
      <c r="C388" s="25">
        <v>700090</v>
      </c>
      <c r="D388" s="100"/>
      <c r="E388" s="27" t="s">
        <v>85</v>
      </c>
      <c r="F388" s="97"/>
      <c r="G388" s="87"/>
      <c r="H388" s="87"/>
      <c r="I388" s="87"/>
      <c r="J388" s="87"/>
      <c r="K388" s="87"/>
      <c r="L388" s="87"/>
      <c r="M388" s="87"/>
      <c r="N388" s="87"/>
      <c r="O388" s="87"/>
      <c r="P388" s="148"/>
    </row>
    <row r="389" spans="1:21" ht="16.5" thickBot="1">
      <c r="A389" s="25">
        <v>603760</v>
      </c>
      <c r="B389" s="25">
        <f t="shared" si="288"/>
        <v>625700100</v>
      </c>
      <c r="C389" s="25">
        <v>700100</v>
      </c>
      <c r="D389" s="100"/>
      <c r="E389" s="27" t="s">
        <v>85</v>
      </c>
      <c r="F389" s="97"/>
      <c r="G389" s="87"/>
      <c r="H389" s="87"/>
      <c r="I389" s="87"/>
      <c r="J389" s="87"/>
      <c r="K389" s="87"/>
      <c r="L389" s="87"/>
      <c r="M389" s="87"/>
      <c r="N389" s="87"/>
      <c r="O389" s="87"/>
      <c r="P389" s="148"/>
    </row>
    <row r="390" spans="1:21" ht="16.5" thickBot="1">
      <c r="A390" s="25">
        <v>603770</v>
      </c>
      <c r="B390" s="25">
        <f t="shared" si="288"/>
        <v>625700110</v>
      </c>
      <c r="C390" s="25">
        <v>700110</v>
      </c>
      <c r="D390" s="99"/>
      <c r="E390" s="27" t="s">
        <v>85</v>
      </c>
      <c r="F390" s="97"/>
      <c r="G390" s="87"/>
      <c r="H390" s="87"/>
      <c r="I390" s="87"/>
      <c r="J390" s="87"/>
      <c r="K390" s="87"/>
      <c r="L390" s="87"/>
      <c r="M390" s="87"/>
      <c r="N390" s="87"/>
      <c r="O390" s="87"/>
      <c r="P390" s="148"/>
    </row>
    <row r="391" spans="1:21" ht="15.75">
      <c r="A391" s="25">
        <v>603780</v>
      </c>
      <c r="B391" s="25">
        <f t="shared" si="288"/>
        <v>625700120</v>
      </c>
      <c r="C391" s="25">
        <v>700120</v>
      </c>
      <c r="D391" s="53" t="s">
        <v>126</v>
      </c>
      <c r="E391" s="27" t="s">
        <v>85</v>
      </c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148"/>
    </row>
    <row r="392" spans="1:21" ht="15.75">
      <c r="A392" s="25">
        <v>603790</v>
      </c>
      <c r="B392" s="25">
        <f t="shared" si="288"/>
        <v>625700130</v>
      </c>
      <c r="C392" s="25">
        <v>700130</v>
      </c>
      <c r="D392" s="53" t="s">
        <v>127</v>
      </c>
      <c r="E392" s="27" t="s">
        <v>85</v>
      </c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148"/>
    </row>
    <row r="393" spans="1:21" ht="15.75">
      <c r="A393" s="25">
        <v>603800</v>
      </c>
      <c r="B393" s="25">
        <f t="shared" si="288"/>
        <v>625700140</v>
      </c>
      <c r="C393" s="25">
        <v>700140</v>
      </c>
      <c r="D393" s="53" t="s">
        <v>128</v>
      </c>
      <c r="E393" s="27" t="s">
        <v>85</v>
      </c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148"/>
    </row>
    <row r="394" spans="1:21" ht="15.75">
      <c r="A394" s="25">
        <v>603810</v>
      </c>
      <c r="B394" s="25">
        <f t="shared" si="288"/>
        <v>625700150</v>
      </c>
      <c r="C394" s="25">
        <v>700150</v>
      </c>
      <c r="D394" s="53" t="s">
        <v>129</v>
      </c>
      <c r="E394" s="27" t="s">
        <v>85</v>
      </c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148"/>
    </row>
    <row r="395" spans="1:21" ht="15.75">
      <c r="A395" s="25">
        <v>603820</v>
      </c>
      <c r="B395" s="25">
        <f t="shared" si="288"/>
        <v>625700160</v>
      </c>
      <c r="C395" s="25">
        <v>700160</v>
      </c>
      <c r="D395" s="53" t="s">
        <v>130</v>
      </c>
      <c r="E395" s="27" t="s">
        <v>85</v>
      </c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148"/>
    </row>
    <row r="396" spans="1:21" ht="15.75">
      <c r="A396" s="25">
        <v>603830</v>
      </c>
      <c r="B396" s="25">
        <f t="shared" si="288"/>
        <v>625700170</v>
      </c>
      <c r="C396" s="25">
        <v>700170</v>
      </c>
      <c r="D396" s="53" t="s">
        <v>131</v>
      </c>
      <c r="E396" s="27" t="s">
        <v>85</v>
      </c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148"/>
    </row>
    <row r="397" spans="1:21" ht="15.75">
      <c r="A397" s="25">
        <v>603840</v>
      </c>
      <c r="B397" s="25">
        <f t="shared" si="288"/>
        <v>625700180</v>
      </c>
      <c r="C397" s="25">
        <v>700180</v>
      </c>
      <c r="D397" s="53" t="s">
        <v>132</v>
      </c>
      <c r="E397" s="27" t="s">
        <v>85</v>
      </c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148"/>
    </row>
    <row r="398" spans="1:21" ht="15.75">
      <c r="A398" s="25">
        <v>603850</v>
      </c>
      <c r="B398" s="25">
        <f t="shared" si="288"/>
        <v>625700190</v>
      </c>
      <c r="C398" s="25">
        <v>700190</v>
      </c>
      <c r="D398" s="53" t="s">
        <v>133</v>
      </c>
      <c r="E398" s="27" t="s">
        <v>85</v>
      </c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148"/>
    </row>
    <row r="399" spans="1:21" ht="39">
      <c r="A399" s="25">
        <v>603860</v>
      </c>
      <c r="B399" s="25">
        <f t="shared" si="288"/>
        <v>625710000</v>
      </c>
      <c r="C399" s="25">
        <v>710000</v>
      </c>
      <c r="D399" s="83" t="s">
        <v>134</v>
      </c>
      <c r="E399" s="27" t="s">
        <v>68</v>
      </c>
      <c r="F399" s="94">
        <f t="shared" ref="F399" si="289">IF(F378, F440*1000/12/F378, 0)</f>
        <v>47804.642657733115</v>
      </c>
      <c r="G399" s="94">
        <v>49235.6</v>
      </c>
      <c r="H399" s="94">
        <v>48439.54</v>
      </c>
      <c r="I399" s="94">
        <v>57867.58</v>
      </c>
      <c r="J399" s="94">
        <v>65548.179999999993</v>
      </c>
      <c r="K399" s="94">
        <v>71971.97</v>
      </c>
      <c r="L399" s="94">
        <v>78031.3</v>
      </c>
      <c r="M399" s="94">
        <f>IF(M378, M440*1000/3/M378, 0)</f>
        <v>731.24351676154333</v>
      </c>
      <c r="N399" s="94">
        <f>IF(N378, N440*1000/3/N378, 0)</f>
        <v>701.88176007866275</v>
      </c>
      <c r="O399" s="94">
        <v>18326.599999999999</v>
      </c>
      <c r="P399" s="168">
        <v>19632.2</v>
      </c>
    </row>
    <row r="400" spans="1:21" ht="15.75">
      <c r="A400" s="25">
        <v>603870</v>
      </c>
      <c r="B400" s="25">
        <f t="shared" si="288"/>
        <v>625711000</v>
      </c>
      <c r="C400" s="25">
        <v>711000</v>
      </c>
      <c r="D400" s="84" t="s">
        <v>86</v>
      </c>
      <c r="E400" s="31" t="s">
        <v>36</v>
      </c>
      <c r="F400" s="85" t="e">
        <f>IF(#REF!, F399/#REF!*100, 0)</f>
        <v>#REF!</v>
      </c>
      <c r="G400" s="85">
        <f t="shared" ref="G400:I400" si="290">IF(F399, G399/F399*100, 0)</f>
        <v>102.99334387354824</v>
      </c>
      <c r="H400" s="85">
        <f t="shared" si="290"/>
        <v>98.383161777250621</v>
      </c>
      <c r="I400" s="85">
        <f t="shared" si="290"/>
        <v>119.46352091700292</v>
      </c>
      <c r="J400" s="85">
        <f>IF(I399, J399/I399*100, 0)</f>
        <v>113.27271677854853</v>
      </c>
      <c r="K400" s="85">
        <v>101.3</v>
      </c>
      <c r="L400" s="85">
        <v>104.3</v>
      </c>
      <c r="M400" s="151" t="s">
        <v>37</v>
      </c>
      <c r="N400" s="85">
        <f>IF(M399, N399/M399*100, 0)</f>
        <v>95.984681435137375</v>
      </c>
      <c r="O400" s="85">
        <f>IF(M399, O399/M399*100, 0)</f>
        <v>2506.2239295006643</v>
      </c>
      <c r="P400" s="165">
        <v>101.2</v>
      </c>
    </row>
    <row r="401" spans="1:16" ht="31.5">
      <c r="A401" s="25">
        <v>603880</v>
      </c>
      <c r="B401" s="25"/>
      <c r="C401" s="25"/>
      <c r="D401" s="101" t="s">
        <v>135</v>
      </c>
      <c r="E401" s="24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169"/>
    </row>
    <row r="402" spans="1:16" ht="15.75">
      <c r="A402" s="25">
        <v>603890</v>
      </c>
      <c r="B402" s="25">
        <f t="shared" ref="B402:B440" si="291">VALUE(CONCATENATE($A$2, $C$4, C402))</f>
        <v>625710010</v>
      </c>
      <c r="C402" s="25">
        <v>710010</v>
      </c>
      <c r="D402" s="89" t="str">
        <f>D380</f>
        <v>Ленинское</v>
      </c>
      <c r="E402" s="27" t="s">
        <v>68</v>
      </c>
      <c r="F402" s="102">
        <v>47095.1</v>
      </c>
      <c r="G402" s="37">
        <v>49235.6</v>
      </c>
      <c r="H402" s="37">
        <v>87191.34</v>
      </c>
      <c r="I402" s="37">
        <v>89937.9</v>
      </c>
      <c r="J402" s="37">
        <v>91072.01</v>
      </c>
      <c r="K402" s="37">
        <v>93560.18</v>
      </c>
      <c r="L402" s="37">
        <v>96007.78</v>
      </c>
      <c r="M402" s="37">
        <v>31587.3</v>
      </c>
      <c r="N402" s="37">
        <v>39656.300000000003</v>
      </c>
      <c r="O402" s="37">
        <v>40236.5</v>
      </c>
      <c r="P402" s="135">
        <v>40523.300000000003</v>
      </c>
    </row>
    <row r="403" spans="1:16" ht="15.75">
      <c r="A403" s="25">
        <v>603900</v>
      </c>
      <c r="B403" s="25">
        <f t="shared" si="291"/>
        <v>625711010</v>
      </c>
      <c r="C403" s="25">
        <v>711010</v>
      </c>
      <c r="D403" s="84" t="s">
        <v>86</v>
      </c>
      <c r="E403" s="31" t="s">
        <v>36</v>
      </c>
      <c r="F403" s="85" t="e">
        <f>IF(#REF!, F402/#REF!*100, 0)</f>
        <v>#REF!</v>
      </c>
      <c r="G403" s="85">
        <f t="shared" ref="G403:I403" si="292">IF(F402, G402/F402*100, 0)</f>
        <v>104.54505882777613</v>
      </c>
      <c r="H403" s="85">
        <f t="shared" si="292"/>
        <v>177.09003241556923</v>
      </c>
      <c r="I403" s="85">
        <f t="shared" si="292"/>
        <v>103.15003760694583</v>
      </c>
      <c r="J403" s="85">
        <f>IF(I402, J402/I402*100, 0)</f>
        <v>101.26099230691399</v>
      </c>
      <c r="K403" s="85">
        <v>102.3</v>
      </c>
      <c r="L403" s="85">
        <v>102.6</v>
      </c>
      <c r="M403" s="151" t="s">
        <v>37</v>
      </c>
      <c r="N403" s="85">
        <f>IF(M402, N402/M402*100, 0)</f>
        <v>125.54507666055663</v>
      </c>
      <c r="O403" s="85">
        <f>IF(M402, O402/M402*100, 0)</f>
        <v>127.38189082321058</v>
      </c>
      <c r="P403" s="165">
        <f>IF(N402, P402/N402*100, 0)</f>
        <v>102.1862856595295</v>
      </c>
    </row>
    <row r="404" spans="1:16" ht="15.75">
      <c r="A404" s="25">
        <v>603910</v>
      </c>
      <c r="B404" s="25">
        <f t="shared" si="291"/>
        <v>625710020</v>
      </c>
      <c r="C404" s="25">
        <v>710020</v>
      </c>
      <c r="D404" s="141" t="s">
        <v>655</v>
      </c>
      <c r="E404" s="27" t="s">
        <v>68</v>
      </c>
      <c r="F404" s="102"/>
      <c r="G404" s="37"/>
      <c r="H404" s="37"/>
      <c r="I404" s="37"/>
      <c r="J404" s="37"/>
      <c r="K404" s="37"/>
      <c r="L404" s="37"/>
      <c r="M404" s="37"/>
      <c r="N404" s="37"/>
      <c r="O404" s="37"/>
      <c r="P404" s="142"/>
    </row>
    <row r="405" spans="1:16" ht="15.75">
      <c r="A405" s="25">
        <v>603920</v>
      </c>
      <c r="B405" s="25">
        <f t="shared" si="291"/>
        <v>625711020</v>
      </c>
      <c r="C405" s="25">
        <v>711020</v>
      </c>
      <c r="D405" s="84" t="s">
        <v>86</v>
      </c>
      <c r="E405" s="31" t="s">
        <v>36</v>
      </c>
      <c r="F405" s="85"/>
      <c r="G405" s="85"/>
      <c r="H405" s="85"/>
      <c r="I405" s="85"/>
      <c r="J405" s="85"/>
      <c r="K405" s="85"/>
      <c r="L405" s="85"/>
      <c r="M405" s="151" t="s">
        <v>37</v>
      </c>
      <c r="N405" s="85"/>
      <c r="O405" s="85"/>
      <c r="P405" s="147"/>
    </row>
    <row r="406" spans="1:16" ht="15.75">
      <c r="A406" s="25">
        <v>603930</v>
      </c>
      <c r="B406" s="25">
        <f t="shared" si="291"/>
        <v>625710030</v>
      </c>
      <c r="C406" s="25">
        <v>710030</v>
      </c>
      <c r="D406" s="141" t="s">
        <v>656</v>
      </c>
      <c r="E406" s="27" t="s">
        <v>68</v>
      </c>
      <c r="F406" s="102"/>
      <c r="G406" s="37"/>
      <c r="H406" s="37"/>
      <c r="I406" s="37"/>
      <c r="J406" s="37"/>
      <c r="K406" s="37"/>
      <c r="L406" s="37"/>
      <c r="M406" s="37"/>
      <c r="N406" s="37"/>
      <c r="O406" s="37"/>
      <c r="P406" s="142"/>
    </row>
    <row r="407" spans="1:16" ht="15.75">
      <c r="A407" s="25">
        <v>603940</v>
      </c>
      <c r="B407" s="25">
        <f t="shared" si="291"/>
        <v>625711030</v>
      </c>
      <c r="C407" s="25">
        <v>711030</v>
      </c>
      <c r="D407" s="84" t="s">
        <v>86</v>
      </c>
      <c r="E407" s="31" t="s">
        <v>36</v>
      </c>
      <c r="F407" s="85"/>
      <c r="G407" s="85"/>
      <c r="H407" s="85"/>
      <c r="I407" s="85"/>
      <c r="J407" s="85"/>
      <c r="K407" s="85"/>
      <c r="L407" s="85"/>
      <c r="M407" s="151" t="s">
        <v>37</v>
      </c>
      <c r="N407" s="85"/>
      <c r="O407" s="85"/>
      <c r="P407" s="147"/>
    </row>
    <row r="408" spans="1:16" ht="15.75">
      <c r="A408" s="25">
        <v>603950</v>
      </c>
      <c r="B408" s="25">
        <f t="shared" si="291"/>
        <v>625710040</v>
      </c>
      <c r="C408" s="25">
        <v>710040</v>
      </c>
      <c r="D408" s="141" t="s">
        <v>657</v>
      </c>
      <c r="E408" s="27" t="s">
        <v>68</v>
      </c>
      <c r="F408" s="102"/>
      <c r="G408" s="37"/>
      <c r="H408" s="37"/>
      <c r="I408" s="37"/>
      <c r="J408" s="37"/>
      <c r="K408" s="37"/>
      <c r="L408" s="37"/>
      <c r="M408" s="37"/>
      <c r="N408" s="37"/>
      <c r="O408" s="37"/>
      <c r="P408" s="142"/>
    </row>
    <row r="409" spans="1:16" ht="15.75">
      <c r="A409" s="25">
        <v>603960</v>
      </c>
      <c r="B409" s="25">
        <f t="shared" si="291"/>
        <v>625711040</v>
      </c>
      <c r="C409" s="25">
        <v>711040</v>
      </c>
      <c r="D409" s="84" t="s">
        <v>86</v>
      </c>
      <c r="E409" s="31" t="s">
        <v>36</v>
      </c>
      <c r="F409" s="85"/>
      <c r="G409" s="85"/>
      <c r="H409" s="85"/>
      <c r="I409" s="85"/>
      <c r="J409" s="85"/>
      <c r="K409" s="85"/>
      <c r="L409" s="85"/>
      <c r="M409" s="151" t="s">
        <v>37</v>
      </c>
      <c r="N409" s="85"/>
      <c r="O409" s="85"/>
      <c r="P409" s="147"/>
    </row>
    <row r="410" spans="1:16" ht="15.75">
      <c r="A410" s="25">
        <v>603970</v>
      </c>
      <c r="B410" s="25">
        <f t="shared" si="291"/>
        <v>625710050</v>
      </c>
      <c r="C410" s="25">
        <v>710050</v>
      </c>
      <c r="D410" s="141" t="s">
        <v>658</v>
      </c>
      <c r="E410" s="27" t="s">
        <v>68</v>
      </c>
      <c r="F410" s="102"/>
      <c r="G410" s="37"/>
      <c r="H410" s="37"/>
      <c r="I410" s="37"/>
      <c r="J410" s="37"/>
      <c r="K410" s="37"/>
      <c r="L410" s="37"/>
      <c r="M410" s="37"/>
      <c r="N410" s="37"/>
      <c r="O410" s="37"/>
      <c r="P410" s="142"/>
    </row>
    <row r="411" spans="1:16" ht="15.75">
      <c r="A411" s="25">
        <v>603980</v>
      </c>
      <c r="B411" s="25">
        <f t="shared" si="291"/>
        <v>625711050</v>
      </c>
      <c r="C411" s="25">
        <v>711050</v>
      </c>
      <c r="D411" s="84" t="s">
        <v>86</v>
      </c>
      <c r="E411" s="31" t="s">
        <v>36</v>
      </c>
      <c r="F411" s="85"/>
      <c r="G411" s="85"/>
      <c r="H411" s="85"/>
      <c r="I411" s="85"/>
      <c r="J411" s="85"/>
      <c r="K411" s="85"/>
      <c r="L411" s="85"/>
      <c r="M411" s="151" t="s">
        <v>37</v>
      </c>
      <c r="N411" s="85"/>
      <c r="O411" s="85"/>
      <c r="P411" s="147"/>
    </row>
    <row r="412" spans="1:16" ht="15.75">
      <c r="A412" s="25">
        <v>603990</v>
      </c>
      <c r="B412" s="25">
        <f t="shared" si="291"/>
        <v>625710060</v>
      </c>
      <c r="C412" s="25">
        <v>710060</v>
      </c>
      <c r="D412" s="141" t="s">
        <v>659</v>
      </c>
      <c r="E412" s="27" t="s">
        <v>68</v>
      </c>
      <c r="F412" s="102"/>
      <c r="G412" s="37"/>
      <c r="H412" s="37"/>
      <c r="I412" s="37"/>
      <c r="J412" s="37"/>
      <c r="K412" s="37"/>
      <c r="L412" s="37"/>
      <c r="M412" s="37"/>
      <c r="N412" s="37"/>
      <c r="O412" s="37"/>
      <c r="P412" s="142"/>
    </row>
    <row r="413" spans="1:16" ht="15.75">
      <c r="A413" s="25">
        <v>604000</v>
      </c>
      <c r="B413" s="25">
        <f t="shared" si="291"/>
        <v>625711060</v>
      </c>
      <c r="C413" s="25">
        <v>711060</v>
      </c>
      <c r="D413" s="84" t="s">
        <v>86</v>
      </c>
      <c r="E413" s="31" t="s">
        <v>36</v>
      </c>
      <c r="F413" s="85"/>
      <c r="G413" s="85"/>
      <c r="H413" s="85"/>
      <c r="I413" s="85"/>
      <c r="J413" s="85"/>
      <c r="K413" s="85"/>
      <c r="L413" s="85"/>
      <c r="M413" s="151" t="s">
        <v>37</v>
      </c>
      <c r="N413" s="85"/>
      <c r="O413" s="85"/>
      <c r="P413" s="147"/>
    </row>
    <row r="414" spans="1:16" ht="15.75">
      <c r="A414" s="25">
        <v>604010</v>
      </c>
      <c r="B414" s="25">
        <f t="shared" si="291"/>
        <v>625710070</v>
      </c>
      <c r="C414" s="25">
        <v>710070</v>
      </c>
      <c r="D414" s="141" t="s">
        <v>660</v>
      </c>
      <c r="E414" s="27" t="s">
        <v>68</v>
      </c>
      <c r="F414" s="102"/>
      <c r="G414" s="37"/>
      <c r="H414" s="37"/>
      <c r="I414" s="37"/>
      <c r="J414" s="37"/>
      <c r="K414" s="37"/>
      <c r="L414" s="37"/>
      <c r="M414" s="37"/>
      <c r="N414" s="37"/>
      <c r="O414" s="37"/>
      <c r="P414" s="142"/>
    </row>
    <row r="415" spans="1:16" ht="15.75">
      <c r="A415" s="25">
        <v>604020</v>
      </c>
      <c r="B415" s="25">
        <f t="shared" si="291"/>
        <v>625711070</v>
      </c>
      <c r="C415" s="25">
        <v>711070</v>
      </c>
      <c r="D415" s="84" t="s">
        <v>86</v>
      </c>
      <c r="E415" s="31" t="s">
        <v>36</v>
      </c>
      <c r="F415" s="85"/>
      <c r="G415" s="85"/>
      <c r="H415" s="85"/>
      <c r="I415" s="85"/>
      <c r="J415" s="85"/>
      <c r="K415" s="85"/>
      <c r="L415" s="85"/>
      <c r="M415" s="151" t="s">
        <v>37</v>
      </c>
      <c r="N415" s="85"/>
      <c r="O415" s="85"/>
      <c r="P415" s="147"/>
    </row>
    <row r="416" spans="1:16" ht="15.75">
      <c r="A416" s="25">
        <v>604030</v>
      </c>
      <c r="B416" s="25">
        <f t="shared" si="291"/>
        <v>625710080</v>
      </c>
      <c r="C416" s="25">
        <v>710080</v>
      </c>
      <c r="D416" s="141" t="s">
        <v>661</v>
      </c>
      <c r="E416" s="27" t="s">
        <v>68</v>
      </c>
      <c r="F416" s="102"/>
      <c r="G416" s="37"/>
      <c r="H416" s="37"/>
      <c r="I416" s="37"/>
      <c r="J416" s="37"/>
      <c r="K416" s="37"/>
      <c r="L416" s="37"/>
      <c r="M416" s="37"/>
      <c r="N416" s="37"/>
      <c r="O416" s="37"/>
      <c r="P416" s="142"/>
    </row>
    <row r="417" spans="1:16" ht="15.75">
      <c r="A417" s="25">
        <v>604040</v>
      </c>
      <c r="B417" s="25">
        <f t="shared" si="291"/>
        <v>625711080</v>
      </c>
      <c r="C417" s="25">
        <v>711080</v>
      </c>
      <c r="D417" s="84" t="s">
        <v>86</v>
      </c>
      <c r="E417" s="31" t="s">
        <v>36</v>
      </c>
      <c r="F417" s="85"/>
      <c r="G417" s="85"/>
      <c r="H417" s="85"/>
      <c r="I417" s="85"/>
      <c r="J417" s="85"/>
      <c r="K417" s="85"/>
      <c r="L417" s="85"/>
      <c r="M417" s="151" t="s">
        <v>37</v>
      </c>
      <c r="N417" s="85"/>
      <c r="O417" s="85"/>
      <c r="P417" s="147"/>
    </row>
    <row r="418" spans="1:16" ht="15.75">
      <c r="A418" s="25">
        <v>604050</v>
      </c>
      <c r="B418" s="25">
        <f t="shared" si="291"/>
        <v>625710090</v>
      </c>
      <c r="C418" s="25">
        <v>710090</v>
      </c>
      <c r="D418" s="141" t="s">
        <v>662</v>
      </c>
      <c r="E418" s="27" t="s">
        <v>68</v>
      </c>
      <c r="F418" s="102"/>
      <c r="G418" s="37"/>
      <c r="H418" s="37"/>
      <c r="I418" s="37"/>
      <c r="J418" s="37"/>
      <c r="K418" s="37"/>
      <c r="L418" s="37"/>
      <c r="M418" s="37"/>
      <c r="N418" s="37"/>
      <c r="O418" s="37"/>
      <c r="P418" s="142"/>
    </row>
    <row r="419" spans="1:16" ht="15.75">
      <c r="A419" s="25">
        <v>604060</v>
      </c>
      <c r="B419" s="25">
        <f t="shared" si="291"/>
        <v>625711090</v>
      </c>
      <c r="C419" s="25">
        <v>711090</v>
      </c>
      <c r="D419" s="84" t="s">
        <v>86</v>
      </c>
      <c r="E419" s="31" t="s">
        <v>36</v>
      </c>
      <c r="F419" s="85"/>
      <c r="G419" s="85"/>
      <c r="H419" s="85"/>
      <c r="I419" s="85"/>
      <c r="J419" s="85"/>
      <c r="K419" s="85"/>
      <c r="L419" s="85"/>
      <c r="M419" s="151" t="s">
        <v>37</v>
      </c>
      <c r="N419" s="85"/>
      <c r="O419" s="85"/>
      <c r="P419" s="147"/>
    </row>
    <row r="420" spans="1:16" ht="15.75">
      <c r="A420" s="25">
        <v>604070</v>
      </c>
      <c r="B420" s="25">
        <f t="shared" si="291"/>
        <v>625710100</v>
      </c>
      <c r="C420" s="25">
        <v>710100</v>
      </c>
      <c r="D420" s="141" t="s">
        <v>663</v>
      </c>
      <c r="E420" s="27" t="s">
        <v>68</v>
      </c>
      <c r="F420" s="102"/>
      <c r="G420" s="37"/>
      <c r="H420" s="37"/>
      <c r="I420" s="37"/>
      <c r="J420" s="37"/>
      <c r="K420" s="37"/>
      <c r="L420" s="37"/>
      <c r="M420" s="37"/>
      <c r="N420" s="37"/>
      <c r="O420" s="37"/>
      <c r="P420" s="142"/>
    </row>
    <row r="421" spans="1:16" ht="15.75">
      <c r="A421" s="25">
        <v>604080</v>
      </c>
      <c r="B421" s="25">
        <f t="shared" si="291"/>
        <v>625711100</v>
      </c>
      <c r="C421" s="25">
        <v>711100</v>
      </c>
      <c r="D421" s="84" t="s">
        <v>86</v>
      </c>
      <c r="E421" s="31" t="s">
        <v>36</v>
      </c>
      <c r="F421" s="85"/>
      <c r="G421" s="85"/>
      <c r="H421" s="85"/>
      <c r="I421" s="85"/>
      <c r="J421" s="85"/>
      <c r="K421" s="85"/>
      <c r="L421" s="85"/>
      <c r="M421" s="151" t="s">
        <v>37</v>
      </c>
      <c r="N421" s="85"/>
      <c r="O421" s="85"/>
      <c r="P421" s="147"/>
    </row>
    <row r="422" spans="1:16" ht="15.75">
      <c r="A422" s="25">
        <v>604090</v>
      </c>
      <c r="B422" s="25">
        <f t="shared" si="291"/>
        <v>625711110</v>
      </c>
      <c r="C422" s="25">
        <v>711110</v>
      </c>
      <c r="D422" s="141" t="s">
        <v>664</v>
      </c>
      <c r="E422" s="27" t="s">
        <v>68</v>
      </c>
      <c r="F422" s="102"/>
      <c r="G422" s="37"/>
      <c r="H422" s="37"/>
      <c r="I422" s="37"/>
      <c r="J422" s="37"/>
      <c r="K422" s="37"/>
      <c r="L422" s="37"/>
      <c r="M422" s="37"/>
      <c r="N422" s="37"/>
      <c r="O422" s="37"/>
      <c r="P422" s="142"/>
    </row>
    <row r="423" spans="1:16" ht="15.75">
      <c r="A423" s="25">
        <v>604100</v>
      </c>
      <c r="B423" s="25">
        <f t="shared" si="291"/>
        <v>625711110</v>
      </c>
      <c r="C423" s="25">
        <v>711110</v>
      </c>
      <c r="D423" s="84" t="s">
        <v>86</v>
      </c>
      <c r="E423" s="31" t="s">
        <v>36</v>
      </c>
      <c r="F423" s="85"/>
      <c r="G423" s="85"/>
      <c r="H423" s="85"/>
      <c r="I423" s="85"/>
      <c r="J423" s="85"/>
      <c r="K423" s="85"/>
      <c r="L423" s="85"/>
      <c r="M423" s="151" t="s">
        <v>37</v>
      </c>
      <c r="N423" s="85"/>
      <c r="O423" s="85"/>
      <c r="P423" s="147"/>
    </row>
    <row r="424" spans="1:16" ht="15.75">
      <c r="A424" s="25">
        <v>604110</v>
      </c>
      <c r="B424" s="25">
        <f t="shared" si="291"/>
        <v>625710120</v>
      </c>
      <c r="C424" s="25">
        <v>710120</v>
      </c>
      <c r="D424" s="89" t="str">
        <f>D391</f>
        <v>Сельское поселение 12</v>
      </c>
      <c r="E424" s="27" t="s">
        <v>68</v>
      </c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142"/>
    </row>
    <row r="425" spans="1:16" ht="15.75">
      <c r="A425" s="25">
        <v>604120</v>
      </c>
      <c r="B425" s="25">
        <f t="shared" si="291"/>
        <v>625711120</v>
      </c>
      <c r="C425" s="25">
        <v>711120</v>
      </c>
      <c r="D425" s="84" t="s">
        <v>86</v>
      </c>
      <c r="E425" s="31" t="s">
        <v>36</v>
      </c>
      <c r="F425" s="85" t="e">
        <f>IF(#REF!, F424/#REF!*100, 0)</f>
        <v>#REF!</v>
      </c>
      <c r="G425" s="85">
        <f t="shared" ref="G425:I425" si="293">IF(F424, G424/F424*100, 0)</f>
        <v>0</v>
      </c>
      <c r="H425" s="85">
        <f t="shared" si="293"/>
        <v>0</v>
      </c>
      <c r="I425" s="85">
        <f t="shared" si="293"/>
        <v>0</v>
      </c>
      <c r="J425" s="85">
        <f>IF(I424, J424/I424*100, 0)</f>
        <v>0</v>
      </c>
      <c r="K425" s="85"/>
      <c r="L425" s="85"/>
      <c r="M425" s="151" t="s">
        <v>37</v>
      </c>
      <c r="N425" s="85">
        <f>IF(M424, N424/M424*100, 0)</f>
        <v>0</v>
      </c>
      <c r="O425" s="85">
        <f>IF(M424, O424/M424*100, 0)</f>
        <v>0</v>
      </c>
      <c r="P425" s="165">
        <f>IF(N424, P424/N424*100, 0)</f>
        <v>0</v>
      </c>
    </row>
    <row r="426" spans="1:16" ht="15.75">
      <c r="A426" s="25">
        <v>604130</v>
      </c>
      <c r="B426" s="25">
        <f t="shared" si="291"/>
        <v>625710130</v>
      </c>
      <c r="C426" s="25">
        <v>710130</v>
      </c>
      <c r="D426" s="89" t="str">
        <f>D392</f>
        <v>Сельское поселение 13</v>
      </c>
      <c r="E426" s="27" t="s">
        <v>68</v>
      </c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135"/>
    </row>
    <row r="427" spans="1:16" ht="15.75">
      <c r="A427" s="25">
        <v>604140</v>
      </c>
      <c r="B427" s="25">
        <f t="shared" si="291"/>
        <v>625711130</v>
      </c>
      <c r="C427" s="25">
        <v>711130</v>
      </c>
      <c r="D427" s="84" t="s">
        <v>86</v>
      </c>
      <c r="E427" s="31" t="s">
        <v>36</v>
      </c>
      <c r="F427" s="85" t="e">
        <f>IF(#REF!, F426/#REF!*100, 0)</f>
        <v>#REF!</v>
      </c>
      <c r="G427" s="85">
        <f t="shared" ref="G427:I427" si="294">IF(F426, G426/F426*100, 0)</f>
        <v>0</v>
      </c>
      <c r="H427" s="85">
        <f t="shared" si="294"/>
        <v>0</v>
      </c>
      <c r="I427" s="85">
        <f t="shared" si="294"/>
        <v>0</v>
      </c>
      <c r="J427" s="85">
        <f>IF(I426, J426/I426*100, 0)</f>
        <v>0</v>
      </c>
      <c r="K427" s="85"/>
      <c r="L427" s="85"/>
      <c r="M427" s="151" t="s">
        <v>37</v>
      </c>
      <c r="N427" s="85">
        <f>IF(M426, N426/M426*100, 0)</f>
        <v>0</v>
      </c>
      <c r="O427" s="85">
        <f>IF(M426, O426/M426*100, 0)</f>
        <v>0</v>
      </c>
      <c r="P427" s="165">
        <f>IF(N426, P426/N426*100, 0)</f>
        <v>0</v>
      </c>
    </row>
    <row r="428" spans="1:16" ht="15.75">
      <c r="A428" s="25">
        <v>604150</v>
      </c>
      <c r="B428" s="25">
        <f t="shared" si="291"/>
        <v>625710140</v>
      </c>
      <c r="C428" s="25">
        <v>710140</v>
      </c>
      <c r="D428" s="89" t="str">
        <f>D393</f>
        <v>Сельское поселение 14</v>
      </c>
      <c r="E428" s="27" t="s">
        <v>68</v>
      </c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135"/>
    </row>
    <row r="429" spans="1:16" ht="15.75">
      <c r="A429" s="25">
        <v>604160</v>
      </c>
      <c r="B429" s="25">
        <f t="shared" si="291"/>
        <v>625711140</v>
      </c>
      <c r="C429" s="25">
        <v>711140</v>
      </c>
      <c r="D429" s="84" t="s">
        <v>86</v>
      </c>
      <c r="E429" s="31" t="s">
        <v>36</v>
      </c>
      <c r="F429" s="85" t="e">
        <f>IF(#REF!, F428/#REF!*100, 0)</f>
        <v>#REF!</v>
      </c>
      <c r="G429" s="85">
        <f t="shared" ref="G429:I429" si="295">IF(F428, G428/F428*100, 0)</f>
        <v>0</v>
      </c>
      <c r="H429" s="85">
        <f t="shared" si="295"/>
        <v>0</v>
      </c>
      <c r="I429" s="85">
        <f t="shared" si="295"/>
        <v>0</v>
      </c>
      <c r="J429" s="85">
        <f>IF(I428, J428/I428*100, 0)</f>
        <v>0</v>
      </c>
      <c r="K429" s="85"/>
      <c r="L429" s="85"/>
      <c r="M429" s="151" t="s">
        <v>37</v>
      </c>
      <c r="N429" s="85">
        <f>IF(M428, N428/M428*100, 0)</f>
        <v>0</v>
      </c>
      <c r="O429" s="85">
        <f>IF(M428, O428/M428*100, 0)</f>
        <v>0</v>
      </c>
      <c r="P429" s="165">
        <f>IF(N428, P428/N428*100, 0)</f>
        <v>0</v>
      </c>
    </row>
    <row r="430" spans="1:16" ht="15.75">
      <c r="A430" s="25">
        <v>604170</v>
      </c>
      <c r="B430" s="25">
        <f t="shared" si="291"/>
        <v>625710150</v>
      </c>
      <c r="C430" s="25">
        <v>710150</v>
      </c>
      <c r="D430" s="89" t="str">
        <f>D394</f>
        <v>Сельское поселение 15</v>
      </c>
      <c r="E430" s="27" t="s">
        <v>68</v>
      </c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135"/>
    </row>
    <row r="431" spans="1:16" ht="15.75">
      <c r="A431" s="25">
        <v>604180</v>
      </c>
      <c r="B431" s="25">
        <f t="shared" si="291"/>
        <v>625711150</v>
      </c>
      <c r="C431" s="25">
        <v>711150</v>
      </c>
      <c r="D431" s="84" t="s">
        <v>86</v>
      </c>
      <c r="E431" s="31" t="s">
        <v>36</v>
      </c>
      <c r="F431" s="85" t="e">
        <f>IF(#REF!, F430/#REF!*100, 0)</f>
        <v>#REF!</v>
      </c>
      <c r="G431" s="85">
        <f t="shared" ref="G431:I431" si="296">IF(F430, G430/F430*100, 0)</f>
        <v>0</v>
      </c>
      <c r="H431" s="85">
        <f t="shared" si="296"/>
        <v>0</v>
      </c>
      <c r="I431" s="85">
        <f t="shared" si="296"/>
        <v>0</v>
      </c>
      <c r="J431" s="85">
        <f>IF(I430, J430/I430*100, 0)</f>
        <v>0</v>
      </c>
      <c r="K431" s="85"/>
      <c r="L431" s="85"/>
      <c r="M431" s="151" t="s">
        <v>37</v>
      </c>
      <c r="N431" s="85">
        <f>IF(M430, N430/M430*100, 0)</f>
        <v>0</v>
      </c>
      <c r="O431" s="85">
        <f>IF(M430, O430/M430*100, 0)</f>
        <v>0</v>
      </c>
      <c r="P431" s="165">
        <f>IF(N430, P430/N430*100, 0)</f>
        <v>0</v>
      </c>
    </row>
    <row r="432" spans="1:16" ht="15.75">
      <c r="A432" s="25">
        <v>604190</v>
      </c>
      <c r="B432" s="25">
        <f t="shared" si="291"/>
        <v>625710160</v>
      </c>
      <c r="C432" s="25">
        <v>710160</v>
      </c>
      <c r="D432" s="89" t="str">
        <f>D395</f>
        <v>Сельское поселение 16</v>
      </c>
      <c r="E432" s="27" t="s">
        <v>68</v>
      </c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135"/>
    </row>
    <row r="433" spans="1:22" ht="15.75">
      <c r="A433" s="25">
        <v>604200</v>
      </c>
      <c r="B433" s="25">
        <f t="shared" si="291"/>
        <v>625711160</v>
      </c>
      <c r="C433" s="25">
        <v>711160</v>
      </c>
      <c r="D433" s="84" t="s">
        <v>86</v>
      </c>
      <c r="E433" s="31" t="s">
        <v>36</v>
      </c>
      <c r="F433" s="85" t="e">
        <f>IF(#REF!, F432/#REF!*100, 0)</f>
        <v>#REF!</v>
      </c>
      <c r="G433" s="85">
        <f t="shared" ref="G433:I433" si="297">IF(F432, G432/F432*100, 0)</f>
        <v>0</v>
      </c>
      <c r="H433" s="85">
        <f t="shared" si="297"/>
        <v>0</v>
      </c>
      <c r="I433" s="85">
        <f t="shared" si="297"/>
        <v>0</v>
      </c>
      <c r="J433" s="85">
        <f>IF(I432, J432/I432*100, 0)</f>
        <v>0</v>
      </c>
      <c r="K433" s="85"/>
      <c r="L433" s="85"/>
      <c r="M433" s="151" t="s">
        <v>37</v>
      </c>
      <c r="N433" s="85">
        <f>IF(M432, N432/M432*100, 0)</f>
        <v>0</v>
      </c>
      <c r="O433" s="85">
        <f>IF(M432, O432/M432*100, 0)</f>
        <v>0</v>
      </c>
      <c r="P433" s="165">
        <f>IF(N432, P432/N432*100, 0)</f>
        <v>0</v>
      </c>
    </row>
    <row r="434" spans="1:22" ht="15.75">
      <c r="A434" s="25">
        <v>604210</v>
      </c>
      <c r="B434" s="25">
        <f t="shared" si="291"/>
        <v>625710170</v>
      </c>
      <c r="C434" s="25">
        <v>710170</v>
      </c>
      <c r="D434" s="89" t="str">
        <f>D396</f>
        <v>Сельское поселение 17</v>
      </c>
      <c r="E434" s="27" t="s">
        <v>68</v>
      </c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135"/>
    </row>
    <row r="435" spans="1:22" ht="15.75">
      <c r="A435" s="25">
        <v>604220</v>
      </c>
      <c r="B435" s="25">
        <f t="shared" si="291"/>
        <v>625711170</v>
      </c>
      <c r="C435" s="25">
        <v>711170</v>
      </c>
      <c r="D435" s="84" t="s">
        <v>86</v>
      </c>
      <c r="E435" s="31" t="s">
        <v>36</v>
      </c>
      <c r="F435" s="85" t="e">
        <f>IF(#REF!, F434/#REF!*100, 0)</f>
        <v>#REF!</v>
      </c>
      <c r="G435" s="85">
        <f t="shared" ref="G435:I435" si="298">IF(F434, G434/F434*100, 0)</f>
        <v>0</v>
      </c>
      <c r="H435" s="85">
        <f t="shared" si="298"/>
        <v>0</v>
      </c>
      <c r="I435" s="85">
        <f t="shared" si="298"/>
        <v>0</v>
      </c>
      <c r="J435" s="85">
        <f>IF(I434, J434/I434*100, 0)</f>
        <v>0</v>
      </c>
      <c r="K435" s="85"/>
      <c r="L435" s="85"/>
      <c r="M435" s="151" t="s">
        <v>37</v>
      </c>
      <c r="N435" s="85">
        <f>IF(M434, N434/M434*100, 0)</f>
        <v>0</v>
      </c>
      <c r="O435" s="85">
        <f>IF(M434, O434/M434*100, 0)</f>
        <v>0</v>
      </c>
      <c r="P435" s="165">
        <f>IF(N434, P434/N434*100, 0)</f>
        <v>0</v>
      </c>
    </row>
    <row r="436" spans="1:22" ht="15.75">
      <c r="A436" s="25">
        <v>604230</v>
      </c>
      <c r="B436" s="25">
        <f t="shared" si="291"/>
        <v>625710180</v>
      </c>
      <c r="C436" s="25">
        <v>710180</v>
      </c>
      <c r="D436" s="89" t="str">
        <f>D397</f>
        <v>Сельское поселение 18</v>
      </c>
      <c r="E436" s="27" t="s">
        <v>68</v>
      </c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135"/>
    </row>
    <row r="437" spans="1:22" ht="15.75">
      <c r="A437" s="25">
        <v>604240</v>
      </c>
      <c r="B437" s="25">
        <f t="shared" si="291"/>
        <v>625711180</v>
      </c>
      <c r="C437" s="25">
        <v>711180</v>
      </c>
      <c r="D437" s="84" t="s">
        <v>86</v>
      </c>
      <c r="E437" s="31" t="s">
        <v>36</v>
      </c>
      <c r="F437" s="85" t="e">
        <f>IF(#REF!, F436/#REF!*100, 0)</f>
        <v>#REF!</v>
      </c>
      <c r="G437" s="85">
        <f t="shared" ref="G437:I437" si="299">IF(F436, G436/F436*100, 0)</f>
        <v>0</v>
      </c>
      <c r="H437" s="85">
        <f t="shared" si="299"/>
        <v>0</v>
      </c>
      <c r="I437" s="85">
        <f t="shared" si="299"/>
        <v>0</v>
      </c>
      <c r="J437" s="85">
        <f>IF(I436, J436/I436*100, 0)</f>
        <v>0</v>
      </c>
      <c r="K437" s="85"/>
      <c r="L437" s="85"/>
      <c r="M437" s="151" t="s">
        <v>37</v>
      </c>
      <c r="N437" s="85">
        <f>IF(M436, N436/M436*100, 0)</f>
        <v>0</v>
      </c>
      <c r="O437" s="85">
        <f>IF(M436, O436/M436*100, 0)</f>
        <v>0</v>
      </c>
      <c r="P437" s="165">
        <f>IF(N436, P436/N436*100, 0)</f>
        <v>0</v>
      </c>
    </row>
    <row r="438" spans="1:22" ht="15.75">
      <c r="A438" s="25">
        <v>604250</v>
      </c>
      <c r="B438" s="25">
        <f t="shared" si="291"/>
        <v>625710190</v>
      </c>
      <c r="C438" s="25">
        <v>710190</v>
      </c>
      <c r="D438" s="89" t="str">
        <f>D398</f>
        <v>Сельское поселение 19</v>
      </c>
      <c r="E438" s="27" t="s">
        <v>68</v>
      </c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135"/>
    </row>
    <row r="439" spans="1:22" ht="15.75">
      <c r="A439" s="25">
        <v>604260</v>
      </c>
      <c r="B439" s="25">
        <f t="shared" si="291"/>
        <v>625711190</v>
      </c>
      <c r="C439" s="25">
        <v>711190</v>
      </c>
      <c r="D439" s="84" t="s">
        <v>86</v>
      </c>
      <c r="E439" s="31" t="s">
        <v>36</v>
      </c>
      <c r="F439" s="85" t="e">
        <f>IF(#REF!, F438/#REF!*100, 0)</f>
        <v>#REF!</v>
      </c>
      <c r="G439" s="85">
        <f t="shared" ref="G439:I439" si="300">IF(F438, G438/F438*100, 0)</f>
        <v>0</v>
      </c>
      <c r="H439" s="85">
        <f t="shared" si="300"/>
        <v>0</v>
      </c>
      <c r="I439" s="85">
        <f t="shared" si="300"/>
        <v>0</v>
      </c>
      <c r="J439" s="85">
        <f>IF(I438, J438/I438*100, 0)</f>
        <v>0</v>
      </c>
      <c r="K439" s="85"/>
      <c r="L439" s="85"/>
      <c r="M439" s="151" t="s">
        <v>37</v>
      </c>
      <c r="N439" s="85">
        <f>IF(M438, N438/M438*100, 0)</f>
        <v>0</v>
      </c>
      <c r="O439" s="85">
        <f>IF(M438, O438/M438*100, 0)</f>
        <v>0</v>
      </c>
      <c r="P439" s="165">
        <f>IF(N438, P438/N438*100, 0)</f>
        <v>0</v>
      </c>
    </row>
    <row r="440" spans="1:22" ht="39">
      <c r="A440" s="25">
        <v>604270</v>
      </c>
      <c r="B440" s="25">
        <f t="shared" si="291"/>
        <v>625720000</v>
      </c>
      <c r="C440" s="25">
        <v>720000</v>
      </c>
      <c r="D440" s="83" t="s">
        <v>136</v>
      </c>
      <c r="E440" s="24" t="s">
        <v>76</v>
      </c>
      <c r="F440" s="103">
        <v>1712362.3</v>
      </c>
      <c r="G440" s="103">
        <v>1725369.2</v>
      </c>
      <c r="H440" s="103">
        <v>1749054.8</v>
      </c>
      <c r="I440" s="103">
        <v>2065872.65</v>
      </c>
      <c r="J440" s="103">
        <v>2318045.7599999998</v>
      </c>
      <c r="K440" s="103">
        <v>2540898.6</v>
      </c>
      <c r="L440" s="103">
        <v>2762307.92</v>
      </c>
      <c r="M440" s="103">
        <f t="shared" ref="M440:N440" si="301">ROUND(M442+M443+M444+M445+M446+M447+M448+M449+M450+M451+M452+M453+M454+M455+M456+M457+M458+M459+M460, 2)</f>
        <v>5780.48</v>
      </c>
      <c r="N440" s="103">
        <f t="shared" si="301"/>
        <v>5710.51</v>
      </c>
      <c r="O440" s="103">
        <v>7625.07</v>
      </c>
      <c r="P440" s="170">
        <v>6727.9</v>
      </c>
    </row>
    <row r="441" spans="1:22" ht="94.5">
      <c r="A441" s="25">
        <v>604280</v>
      </c>
      <c r="B441" s="25"/>
      <c r="C441" s="25"/>
      <c r="D441" s="101" t="s">
        <v>137</v>
      </c>
      <c r="E441" s="24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70"/>
      <c r="R441" s="204" t="s">
        <v>138</v>
      </c>
      <c r="S441" s="204"/>
      <c r="T441" s="204"/>
      <c r="U441" s="204"/>
      <c r="V441" s="204"/>
    </row>
    <row r="442" spans="1:22" ht="15.75">
      <c r="A442" s="25">
        <v>604290</v>
      </c>
      <c r="B442" s="25">
        <f t="shared" ref="B442:B460" si="302">VALUE(CONCATENATE($A$2, $C$4, C442))</f>
        <v>625720010</v>
      </c>
      <c r="C442" s="25">
        <v>720010</v>
      </c>
      <c r="D442" s="89" t="str">
        <f t="shared" ref="D442:D460" si="303">D380</f>
        <v>Ленинское</v>
      </c>
      <c r="E442" s="27" t="s">
        <v>76</v>
      </c>
      <c r="F442" s="34">
        <v>33908.6</v>
      </c>
      <c r="G442" s="34">
        <v>26586.3</v>
      </c>
      <c r="H442" s="34">
        <v>101490.72</v>
      </c>
      <c r="I442" s="34">
        <v>103608.46</v>
      </c>
      <c r="J442" s="34">
        <v>106007.82</v>
      </c>
      <c r="K442" s="34">
        <v>107781.33</v>
      </c>
      <c r="L442" s="34">
        <v>110600.96000000001</v>
      </c>
      <c r="M442" s="34">
        <f>M380*M402*3/1000</f>
        <v>5780.4759000000004</v>
      </c>
      <c r="N442" s="34">
        <f>N380*N402*3/1000</f>
        <v>5710.5072</v>
      </c>
      <c r="O442" s="34">
        <v>7625.07</v>
      </c>
      <c r="P442" s="171">
        <v>6727.9</v>
      </c>
    </row>
    <row r="443" spans="1:22" ht="15.75">
      <c r="A443" s="25">
        <v>604300</v>
      </c>
      <c r="B443" s="25">
        <f t="shared" si="302"/>
        <v>625720020</v>
      </c>
      <c r="C443" s="25">
        <v>720020</v>
      </c>
      <c r="D443" s="89">
        <f t="shared" si="303"/>
        <v>0</v>
      </c>
      <c r="E443" s="27" t="s">
        <v>76</v>
      </c>
      <c r="F443" s="34">
        <f t="shared" ref="F443:L443" si="304">F381*F404*12/1000</f>
        <v>0</v>
      </c>
      <c r="G443" s="34">
        <f t="shared" si="304"/>
        <v>0</v>
      </c>
      <c r="H443" s="34">
        <f t="shared" si="304"/>
        <v>0</v>
      </c>
      <c r="I443" s="34">
        <f t="shared" si="304"/>
        <v>0</v>
      </c>
      <c r="J443" s="34">
        <f t="shared" si="304"/>
        <v>0</v>
      </c>
      <c r="K443" s="34">
        <f t="shared" si="304"/>
        <v>0</v>
      </c>
      <c r="L443" s="34">
        <f t="shared" si="304"/>
        <v>0</v>
      </c>
      <c r="M443" s="34">
        <f>M381*M404*3/1000</f>
        <v>0</v>
      </c>
      <c r="N443" s="34">
        <f>N381*N404*3/1000</f>
        <v>0</v>
      </c>
      <c r="O443" s="34">
        <f>O381*O404*3/1000</f>
        <v>0</v>
      </c>
      <c r="P443" s="171">
        <f>P381*P404*3/1000</f>
        <v>0</v>
      </c>
    </row>
    <row r="444" spans="1:22" ht="15.75">
      <c r="A444" s="25">
        <v>604310</v>
      </c>
      <c r="B444" s="25">
        <f t="shared" si="302"/>
        <v>625720030</v>
      </c>
      <c r="C444" s="25">
        <v>720030</v>
      </c>
      <c r="D444" s="89">
        <f t="shared" si="303"/>
        <v>0</v>
      </c>
      <c r="E444" s="27" t="s">
        <v>76</v>
      </c>
      <c r="F444" s="34">
        <f t="shared" ref="F444:L444" si="305">F382*F406*12/1000</f>
        <v>0</v>
      </c>
      <c r="G444" s="34">
        <f t="shared" si="305"/>
        <v>0</v>
      </c>
      <c r="H444" s="34">
        <f t="shared" si="305"/>
        <v>0</v>
      </c>
      <c r="I444" s="34">
        <f t="shared" si="305"/>
        <v>0</v>
      </c>
      <c r="J444" s="34">
        <f t="shared" si="305"/>
        <v>0</v>
      </c>
      <c r="K444" s="34">
        <f t="shared" si="305"/>
        <v>0</v>
      </c>
      <c r="L444" s="34">
        <f t="shared" si="305"/>
        <v>0</v>
      </c>
      <c r="M444" s="34">
        <f>M382*M406*3/1000</f>
        <v>0</v>
      </c>
      <c r="N444" s="34">
        <f>N382*N406*3/1000</f>
        <v>0</v>
      </c>
      <c r="O444" s="34">
        <f>O382*O406*3/1000</f>
        <v>0</v>
      </c>
      <c r="P444" s="171">
        <f>P382*P406*3/1000</f>
        <v>0</v>
      </c>
    </row>
    <row r="445" spans="1:22" ht="15.75">
      <c r="A445" s="25">
        <v>604320</v>
      </c>
      <c r="B445" s="25">
        <f t="shared" si="302"/>
        <v>625720040</v>
      </c>
      <c r="C445" s="25">
        <v>720040</v>
      </c>
      <c r="D445" s="89">
        <f t="shared" si="303"/>
        <v>0</v>
      </c>
      <c r="E445" s="27" t="s">
        <v>76</v>
      </c>
      <c r="F445" s="34">
        <f t="shared" ref="F445:L445" si="306">F383*F408*12/1000</f>
        <v>0</v>
      </c>
      <c r="G445" s="34">
        <f t="shared" si="306"/>
        <v>0</v>
      </c>
      <c r="H445" s="34">
        <f t="shared" si="306"/>
        <v>0</v>
      </c>
      <c r="I445" s="34">
        <f t="shared" si="306"/>
        <v>0</v>
      </c>
      <c r="J445" s="34">
        <f t="shared" si="306"/>
        <v>0</v>
      </c>
      <c r="K445" s="34">
        <f t="shared" si="306"/>
        <v>0</v>
      </c>
      <c r="L445" s="34">
        <f t="shared" si="306"/>
        <v>0</v>
      </c>
      <c r="M445" s="34">
        <f>M383*M408*3/1000</f>
        <v>0</v>
      </c>
      <c r="N445" s="34">
        <f>N383*N408*3/1000</f>
        <v>0</v>
      </c>
      <c r="O445" s="34">
        <f>O383*O408*3/1000</f>
        <v>0</v>
      </c>
      <c r="P445" s="171">
        <f>P383*P408*3/1000</f>
        <v>0</v>
      </c>
    </row>
    <row r="446" spans="1:22" ht="15.75">
      <c r="A446" s="25">
        <v>604330</v>
      </c>
      <c r="B446" s="25">
        <f t="shared" si="302"/>
        <v>625720050</v>
      </c>
      <c r="C446" s="25">
        <v>720050</v>
      </c>
      <c r="D446" s="89">
        <f t="shared" si="303"/>
        <v>0</v>
      </c>
      <c r="E446" s="27" t="s">
        <v>76</v>
      </c>
      <c r="F446" s="34">
        <f t="shared" ref="F446:L446" si="307">F384*F410*12/1000</f>
        <v>0</v>
      </c>
      <c r="G446" s="34">
        <f t="shared" si="307"/>
        <v>0</v>
      </c>
      <c r="H446" s="34">
        <f t="shared" si="307"/>
        <v>0</v>
      </c>
      <c r="I446" s="34">
        <f t="shared" si="307"/>
        <v>0</v>
      </c>
      <c r="J446" s="34">
        <f t="shared" si="307"/>
        <v>0</v>
      </c>
      <c r="K446" s="34">
        <f t="shared" si="307"/>
        <v>0</v>
      </c>
      <c r="L446" s="34">
        <f t="shared" si="307"/>
        <v>0</v>
      </c>
      <c r="M446" s="34">
        <f>M384*M410*3/1000</f>
        <v>0</v>
      </c>
      <c r="N446" s="34">
        <f>N384*N410*3/1000</f>
        <v>0</v>
      </c>
      <c r="O446" s="34">
        <f>O384*O410*3/1000</f>
        <v>0</v>
      </c>
      <c r="P446" s="171">
        <f>P384*P410*3/1000</f>
        <v>0</v>
      </c>
    </row>
    <row r="447" spans="1:22" ht="15.75">
      <c r="A447" s="25">
        <v>604340</v>
      </c>
      <c r="B447" s="25">
        <f t="shared" si="302"/>
        <v>625720060</v>
      </c>
      <c r="C447" s="25">
        <v>720060</v>
      </c>
      <c r="D447" s="89">
        <f t="shared" si="303"/>
        <v>0</v>
      </c>
      <c r="E447" s="27" t="s">
        <v>76</v>
      </c>
      <c r="F447" s="34">
        <f t="shared" ref="F447:L447" si="308">F385*F412*12/1000</f>
        <v>0</v>
      </c>
      <c r="G447" s="34">
        <f t="shared" si="308"/>
        <v>0</v>
      </c>
      <c r="H447" s="34">
        <f t="shared" si="308"/>
        <v>0</v>
      </c>
      <c r="I447" s="34">
        <f t="shared" si="308"/>
        <v>0</v>
      </c>
      <c r="J447" s="34">
        <f t="shared" si="308"/>
        <v>0</v>
      </c>
      <c r="K447" s="34">
        <f t="shared" si="308"/>
        <v>0</v>
      </c>
      <c r="L447" s="34">
        <f t="shared" si="308"/>
        <v>0</v>
      </c>
      <c r="M447" s="34">
        <f>M385*M412*3/1000</f>
        <v>0</v>
      </c>
      <c r="N447" s="34">
        <f>N385*N412*3/1000</f>
        <v>0</v>
      </c>
      <c r="O447" s="34">
        <f>O385*O412*3/1000</f>
        <v>0</v>
      </c>
      <c r="P447" s="171">
        <f>P385*P412*3/1000</f>
        <v>0</v>
      </c>
    </row>
    <row r="448" spans="1:22" ht="15.75">
      <c r="A448" s="25">
        <v>604350</v>
      </c>
      <c r="B448" s="25">
        <f t="shared" si="302"/>
        <v>625720070</v>
      </c>
      <c r="C448" s="25">
        <v>720070</v>
      </c>
      <c r="D448" s="89">
        <f t="shared" si="303"/>
        <v>0</v>
      </c>
      <c r="E448" s="27" t="s">
        <v>76</v>
      </c>
      <c r="F448" s="34">
        <f t="shared" ref="F448:L448" si="309">F386*F414*12/1000</f>
        <v>0</v>
      </c>
      <c r="G448" s="34">
        <f t="shared" si="309"/>
        <v>0</v>
      </c>
      <c r="H448" s="34">
        <f t="shared" si="309"/>
        <v>0</v>
      </c>
      <c r="I448" s="34">
        <f t="shared" si="309"/>
        <v>0</v>
      </c>
      <c r="J448" s="34">
        <f t="shared" si="309"/>
        <v>0</v>
      </c>
      <c r="K448" s="34">
        <f t="shared" si="309"/>
        <v>0</v>
      </c>
      <c r="L448" s="34">
        <f t="shared" si="309"/>
        <v>0</v>
      </c>
      <c r="M448" s="34">
        <f>M386*M414*3/1000</f>
        <v>0</v>
      </c>
      <c r="N448" s="34">
        <f>N386*N414*3/1000</f>
        <v>0</v>
      </c>
      <c r="O448" s="34">
        <f>O386*O414*3/1000</f>
        <v>0</v>
      </c>
      <c r="P448" s="171">
        <f>P386*P414*3/1000</f>
        <v>0</v>
      </c>
    </row>
    <row r="449" spans="1:16" ht="15.75">
      <c r="A449" s="25">
        <v>604360</v>
      </c>
      <c r="B449" s="25">
        <f t="shared" si="302"/>
        <v>625720080</v>
      </c>
      <c r="C449" s="25">
        <v>720080</v>
      </c>
      <c r="D449" s="89">
        <f t="shared" si="303"/>
        <v>0</v>
      </c>
      <c r="E449" s="27" t="s">
        <v>76</v>
      </c>
      <c r="F449" s="34">
        <f t="shared" ref="F449:L449" si="310">F387*F416*12/1000</f>
        <v>0</v>
      </c>
      <c r="G449" s="34">
        <f t="shared" si="310"/>
        <v>0</v>
      </c>
      <c r="H449" s="34">
        <f t="shared" si="310"/>
        <v>0</v>
      </c>
      <c r="I449" s="34">
        <f t="shared" si="310"/>
        <v>0</v>
      </c>
      <c r="J449" s="34">
        <f t="shared" si="310"/>
        <v>0</v>
      </c>
      <c r="K449" s="34">
        <f t="shared" si="310"/>
        <v>0</v>
      </c>
      <c r="L449" s="34">
        <f t="shared" si="310"/>
        <v>0</v>
      </c>
      <c r="M449" s="34">
        <f>M387*M416*3/1000</f>
        <v>0</v>
      </c>
      <c r="N449" s="34">
        <f>N387*N416*3/1000</f>
        <v>0</v>
      </c>
      <c r="O449" s="34">
        <f>O387*O416*3/1000</f>
        <v>0</v>
      </c>
      <c r="P449" s="171">
        <f>P387*P416*3/1000</f>
        <v>0</v>
      </c>
    </row>
    <row r="450" spans="1:16" ht="15.75">
      <c r="A450" s="25">
        <v>604370</v>
      </c>
      <c r="B450" s="25">
        <f t="shared" si="302"/>
        <v>625720090</v>
      </c>
      <c r="C450" s="25">
        <v>720090</v>
      </c>
      <c r="D450" s="89">
        <f t="shared" si="303"/>
        <v>0</v>
      </c>
      <c r="E450" s="27" t="s">
        <v>76</v>
      </c>
      <c r="F450" s="34">
        <f t="shared" ref="F450:L450" si="311">F388*F418*12/1000</f>
        <v>0</v>
      </c>
      <c r="G450" s="34">
        <f t="shared" si="311"/>
        <v>0</v>
      </c>
      <c r="H450" s="34">
        <f t="shared" si="311"/>
        <v>0</v>
      </c>
      <c r="I450" s="34">
        <f t="shared" si="311"/>
        <v>0</v>
      </c>
      <c r="J450" s="34">
        <f t="shared" si="311"/>
        <v>0</v>
      </c>
      <c r="K450" s="34">
        <f t="shared" si="311"/>
        <v>0</v>
      </c>
      <c r="L450" s="34">
        <f t="shared" si="311"/>
        <v>0</v>
      </c>
      <c r="M450" s="34">
        <f>M388*M418*3/1000</f>
        <v>0</v>
      </c>
      <c r="N450" s="34">
        <f>N388*N418*3/1000</f>
        <v>0</v>
      </c>
      <c r="O450" s="34">
        <f>O388*O418*3/1000</f>
        <v>0</v>
      </c>
      <c r="P450" s="171">
        <f>P388*P418*3/1000</f>
        <v>0</v>
      </c>
    </row>
    <row r="451" spans="1:16" ht="15.75">
      <c r="A451" s="25">
        <v>604380</v>
      </c>
      <c r="B451" s="25">
        <f t="shared" si="302"/>
        <v>625720100</v>
      </c>
      <c r="C451" s="25">
        <v>720100</v>
      </c>
      <c r="D451" s="89">
        <f t="shared" si="303"/>
        <v>0</v>
      </c>
      <c r="E451" s="27" t="s">
        <v>76</v>
      </c>
      <c r="F451" s="34">
        <f t="shared" ref="F451:L451" si="312">F389*F420*12/1000</f>
        <v>0</v>
      </c>
      <c r="G451" s="34">
        <f t="shared" si="312"/>
        <v>0</v>
      </c>
      <c r="H451" s="34">
        <f t="shared" si="312"/>
        <v>0</v>
      </c>
      <c r="I451" s="34">
        <f t="shared" si="312"/>
        <v>0</v>
      </c>
      <c r="J451" s="34">
        <f t="shared" si="312"/>
        <v>0</v>
      </c>
      <c r="K451" s="34">
        <f t="shared" si="312"/>
        <v>0</v>
      </c>
      <c r="L451" s="34">
        <f t="shared" si="312"/>
        <v>0</v>
      </c>
      <c r="M451" s="34">
        <f>M389*M420*3/1000</f>
        <v>0</v>
      </c>
      <c r="N451" s="34">
        <f>N389*N420*3/1000</f>
        <v>0</v>
      </c>
      <c r="O451" s="34">
        <f>O389*O420*3/1000</f>
        <v>0</v>
      </c>
      <c r="P451" s="171">
        <f>P389*P420*3/1000</f>
        <v>0</v>
      </c>
    </row>
    <row r="452" spans="1:16" ht="15.75">
      <c r="A452" s="25">
        <v>604390</v>
      </c>
      <c r="B452" s="25">
        <f t="shared" si="302"/>
        <v>625720110</v>
      </c>
      <c r="C452" s="25">
        <v>720110</v>
      </c>
      <c r="D452" s="89">
        <f t="shared" si="303"/>
        <v>0</v>
      </c>
      <c r="E452" s="27" t="s">
        <v>76</v>
      </c>
      <c r="F452" s="34">
        <f t="shared" ref="F452:L452" si="313">F390*F422*12/1000</f>
        <v>0</v>
      </c>
      <c r="G452" s="34">
        <f t="shared" si="313"/>
        <v>0</v>
      </c>
      <c r="H452" s="34">
        <f t="shared" si="313"/>
        <v>0</v>
      </c>
      <c r="I452" s="34">
        <f t="shared" si="313"/>
        <v>0</v>
      </c>
      <c r="J452" s="34">
        <f t="shared" si="313"/>
        <v>0</v>
      </c>
      <c r="K452" s="34">
        <f t="shared" si="313"/>
        <v>0</v>
      </c>
      <c r="L452" s="34">
        <f t="shared" si="313"/>
        <v>0</v>
      </c>
      <c r="M452" s="34">
        <f>M390*M422*3/1000</f>
        <v>0</v>
      </c>
      <c r="N452" s="34">
        <f>N390*N422*3/1000</f>
        <v>0</v>
      </c>
      <c r="O452" s="34">
        <f>O390*O422*3/1000</f>
        <v>0</v>
      </c>
      <c r="P452" s="171">
        <f>P390*P422*3/1000</f>
        <v>0</v>
      </c>
    </row>
    <row r="453" spans="1:16" ht="15.75">
      <c r="A453" s="25">
        <v>604400</v>
      </c>
      <c r="B453" s="25">
        <f t="shared" si="302"/>
        <v>625720120</v>
      </c>
      <c r="C453" s="25">
        <v>720120</v>
      </c>
      <c r="D453" s="89" t="str">
        <f t="shared" si="303"/>
        <v>Сельское поселение 12</v>
      </c>
      <c r="E453" s="27" t="s">
        <v>76</v>
      </c>
      <c r="F453" s="34">
        <f t="shared" ref="F453:L453" si="314">F391*F424*12/1000</f>
        <v>0</v>
      </c>
      <c r="G453" s="34">
        <f t="shared" si="314"/>
        <v>0</v>
      </c>
      <c r="H453" s="34">
        <f t="shared" si="314"/>
        <v>0</v>
      </c>
      <c r="I453" s="34">
        <f t="shared" si="314"/>
        <v>0</v>
      </c>
      <c r="J453" s="34">
        <f t="shared" si="314"/>
        <v>0</v>
      </c>
      <c r="K453" s="34">
        <f t="shared" si="314"/>
        <v>0</v>
      </c>
      <c r="L453" s="34">
        <f t="shared" si="314"/>
        <v>0</v>
      </c>
      <c r="M453" s="34">
        <f>M391*M424*3/1000</f>
        <v>0</v>
      </c>
      <c r="N453" s="34">
        <f>N391*N424*3/1000</f>
        <v>0</v>
      </c>
      <c r="O453" s="34">
        <f>O391*O424*3/1000</f>
        <v>0</v>
      </c>
      <c r="P453" s="171">
        <f>P391*P424*3/1000</f>
        <v>0</v>
      </c>
    </row>
    <row r="454" spans="1:16" ht="15.75">
      <c r="A454" s="25">
        <v>604410</v>
      </c>
      <c r="B454" s="25">
        <f t="shared" si="302"/>
        <v>625720130</v>
      </c>
      <c r="C454" s="25">
        <v>720130</v>
      </c>
      <c r="D454" s="89" t="str">
        <f t="shared" si="303"/>
        <v>Сельское поселение 13</v>
      </c>
      <c r="E454" s="27" t="s">
        <v>76</v>
      </c>
      <c r="F454" s="34">
        <f t="shared" ref="F454:L454" si="315">F392*F426*12/1000</f>
        <v>0</v>
      </c>
      <c r="G454" s="34">
        <f t="shared" si="315"/>
        <v>0</v>
      </c>
      <c r="H454" s="34">
        <f t="shared" si="315"/>
        <v>0</v>
      </c>
      <c r="I454" s="34">
        <f t="shared" si="315"/>
        <v>0</v>
      </c>
      <c r="J454" s="34">
        <f t="shared" si="315"/>
        <v>0</v>
      </c>
      <c r="K454" s="34">
        <f t="shared" si="315"/>
        <v>0</v>
      </c>
      <c r="L454" s="34">
        <f t="shared" si="315"/>
        <v>0</v>
      </c>
      <c r="M454" s="34">
        <f>M392*M426*3/1000</f>
        <v>0</v>
      </c>
      <c r="N454" s="34">
        <f>N392*N426*3/1000</f>
        <v>0</v>
      </c>
      <c r="O454" s="34">
        <f>O392*O426*3/1000</f>
        <v>0</v>
      </c>
      <c r="P454" s="171">
        <f>P392*P426*3/1000</f>
        <v>0</v>
      </c>
    </row>
    <row r="455" spans="1:16" ht="15.75">
      <c r="A455" s="25">
        <v>604420</v>
      </c>
      <c r="B455" s="25">
        <f t="shared" si="302"/>
        <v>625720140</v>
      </c>
      <c r="C455" s="25">
        <v>720140</v>
      </c>
      <c r="D455" s="89" t="str">
        <f t="shared" si="303"/>
        <v>Сельское поселение 14</v>
      </c>
      <c r="E455" s="27" t="s">
        <v>76</v>
      </c>
      <c r="F455" s="34">
        <f t="shared" ref="F455:L455" si="316">F393*F428*12/1000</f>
        <v>0</v>
      </c>
      <c r="G455" s="34">
        <f t="shared" si="316"/>
        <v>0</v>
      </c>
      <c r="H455" s="34">
        <f t="shared" si="316"/>
        <v>0</v>
      </c>
      <c r="I455" s="34">
        <f t="shared" si="316"/>
        <v>0</v>
      </c>
      <c r="J455" s="34">
        <f t="shared" si="316"/>
        <v>0</v>
      </c>
      <c r="K455" s="34">
        <f t="shared" si="316"/>
        <v>0</v>
      </c>
      <c r="L455" s="34">
        <f t="shared" si="316"/>
        <v>0</v>
      </c>
      <c r="M455" s="34">
        <f>M393*M428*3/1000</f>
        <v>0</v>
      </c>
      <c r="N455" s="34">
        <f>N393*N428*3/1000</f>
        <v>0</v>
      </c>
      <c r="O455" s="34">
        <f>O393*O428*3/1000</f>
        <v>0</v>
      </c>
      <c r="P455" s="171">
        <f>P393*P428*3/1000</f>
        <v>0</v>
      </c>
    </row>
    <row r="456" spans="1:16" ht="15.75">
      <c r="A456" s="25">
        <v>604430</v>
      </c>
      <c r="B456" s="25">
        <f t="shared" si="302"/>
        <v>625720150</v>
      </c>
      <c r="C456" s="25">
        <v>720150</v>
      </c>
      <c r="D456" s="89" t="str">
        <f t="shared" si="303"/>
        <v>Сельское поселение 15</v>
      </c>
      <c r="E456" s="27" t="s">
        <v>76</v>
      </c>
      <c r="F456" s="34">
        <f t="shared" ref="F456:L456" si="317">F394*F430*12/1000</f>
        <v>0</v>
      </c>
      <c r="G456" s="34">
        <f t="shared" si="317"/>
        <v>0</v>
      </c>
      <c r="H456" s="34">
        <f t="shared" si="317"/>
        <v>0</v>
      </c>
      <c r="I456" s="34">
        <f t="shared" si="317"/>
        <v>0</v>
      </c>
      <c r="J456" s="34">
        <f t="shared" si="317"/>
        <v>0</v>
      </c>
      <c r="K456" s="34">
        <f t="shared" si="317"/>
        <v>0</v>
      </c>
      <c r="L456" s="34">
        <f t="shared" si="317"/>
        <v>0</v>
      </c>
      <c r="M456" s="34">
        <f>M394*M430*3/1000</f>
        <v>0</v>
      </c>
      <c r="N456" s="34">
        <f>N394*N430*3/1000</f>
        <v>0</v>
      </c>
      <c r="O456" s="34">
        <f>O394*O430*3/1000</f>
        <v>0</v>
      </c>
      <c r="P456" s="171">
        <f>P394*P430*3/1000</f>
        <v>0</v>
      </c>
    </row>
    <row r="457" spans="1:16" ht="15.75">
      <c r="A457" s="25">
        <v>604440</v>
      </c>
      <c r="B457" s="25">
        <f t="shared" si="302"/>
        <v>625720160</v>
      </c>
      <c r="C457" s="25">
        <v>720160</v>
      </c>
      <c r="D457" s="89" t="str">
        <f t="shared" si="303"/>
        <v>Сельское поселение 16</v>
      </c>
      <c r="E457" s="27" t="s">
        <v>76</v>
      </c>
      <c r="F457" s="34">
        <f t="shared" ref="F457:L457" si="318">F395*F432*12/1000</f>
        <v>0</v>
      </c>
      <c r="G457" s="34">
        <f t="shared" si="318"/>
        <v>0</v>
      </c>
      <c r="H457" s="34">
        <f t="shared" si="318"/>
        <v>0</v>
      </c>
      <c r="I457" s="34">
        <f t="shared" si="318"/>
        <v>0</v>
      </c>
      <c r="J457" s="34">
        <f t="shared" si="318"/>
        <v>0</v>
      </c>
      <c r="K457" s="34">
        <f t="shared" si="318"/>
        <v>0</v>
      </c>
      <c r="L457" s="34">
        <f t="shared" si="318"/>
        <v>0</v>
      </c>
      <c r="M457" s="34">
        <f>M395*M432*3/1000</f>
        <v>0</v>
      </c>
      <c r="N457" s="34">
        <f>N395*N432*3/1000</f>
        <v>0</v>
      </c>
      <c r="O457" s="34">
        <f>O395*O432*3/1000</f>
        <v>0</v>
      </c>
      <c r="P457" s="171">
        <f>P395*P432*3/1000</f>
        <v>0</v>
      </c>
    </row>
    <row r="458" spans="1:16" ht="15.75">
      <c r="A458" s="25">
        <v>604450</v>
      </c>
      <c r="B458" s="25">
        <f t="shared" si="302"/>
        <v>625720170</v>
      </c>
      <c r="C458" s="25">
        <v>720170</v>
      </c>
      <c r="D458" s="89" t="str">
        <f t="shared" si="303"/>
        <v>Сельское поселение 17</v>
      </c>
      <c r="E458" s="27" t="s">
        <v>76</v>
      </c>
      <c r="F458" s="34">
        <f t="shared" ref="F458:L458" si="319">F396*F434*12/1000</f>
        <v>0</v>
      </c>
      <c r="G458" s="34">
        <f t="shared" si="319"/>
        <v>0</v>
      </c>
      <c r="H458" s="34">
        <f t="shared" si="319"/>
        <v>0</v>
      </c>
      <c r="I458" s="34">
        <f t="shared" si="319"/>
        <v>0</v>
      </c>
      <c r="J458" s="34">
        <f t="shared" si="319"/>
        <v>0</v>
      </c>
      <c r="K458" s="34">
        <f t="shared" si="319"/>
        <v>0</v>
      </c>
      <c r="L458" s="34">
        <f t="shared" si="319"/>
        <v>0</v>
      </c>
      <c r="M458" s="34">
        <f>M396*M434*3/1000</f>
        <v>0</v>
      </c>
      <c r="N458" s="34">
        <f>N396*N434*3/1000</f>
        <v>0</v>
      </c>
      <c r="O458" s="34">
        <f>O396*O434*3/1000</f>
        <v>0</v>
      </c>
      <c r="P458" s="171">
        <f>P396*P434*3/1000</f>
        <v>0</v>
      </c>
    </row>
    <row r="459" spans="1:16" ht="15.75">
      <c r="A459" s="25">
        <v>604460</v>
      </c>
      <c r="B459" s="25">
        <f t="shared" si="302"/>
        <v>625720180</v>
      </c>
      <c r="C459" s="25">
        <v>720180</v>
      </c>
      <c r="D459" s="89" t="str">
        <f t="shared" si="303"/>
        <v>Сельское поселение 18</v>
      </c>
      <c r="E459" s="27" t="s">
        <v>76</v>
      </c>
      <c r="F459" s="34">
        <f t="shared" ref="F459:L459" si="320">F397*F436*12/1000</f>
        <v>0</v>
      </c>
      <c r="G459" s="34">
        <f t="shared" si="320"/>
        <v>0</v>
      </c>
      <c r="H459" s="34">
        <f t="shared" si="320"/>
        <v>0</v>
      </c>
      <c r="I459" s="34">
        <f t="shared" si="320"/>
        <v>0</v>
      </c>
      <c r="J459" s="34">
        <f t="shared" si="320"/>
        <v>0</v>
      </c>
      <c r="K459" s="34">
        <f t="shared" si="320"/>
        <v>0</v>
      </c>
      <c r="L459" s="34">
        <f t="shared" si="320"/>
        <v>0</v>
      </c>
      <c r="M459" s="34">
        <f>M397*M436*3/1000</f>
        <v>0</v>
      </c>
      <c r="N459" s="34">
        <f>N397*N436*3/1000</f>
        <v>0</v>
      </c>
      <c r="O459" s="34">
        <f>O397*O436*3/1000</f>
        <v>0</v>
      </c>
      <c r="P459" s="171">
        <f>P397*P436*3/1000</f>
        <v>0</v>
      </c>
    </row>
    <row r="460" spans="1:16" ht="15.75">
      <c r="A460" s="25">
        <v>604470</v>
      </c>
      <c r="B460" s="25">
        <f t="shared" si="302"/>
        <v>625720190</v>
      </c>
      <c r="C460" s="25">
        <v>720190</v>
      </c>
      <c r="D460" s="89" t="str">
        <f t="shared" si="303"/>
        <v>Сельское поселение 19</v>
      </c>
      <c r="E460" s="27" t="s">
        <v>76</v>
      </c>
      <c r="F460" s="34">
        <f t="shared" ref="F460:L460" si="321">F398*F438*12/1000</f>
        <v>0</v>
      </c>
      <c r="G460" s="34">
        <f t="shared" si="321"/>
        <v>0</v>
      </c>
      <c r="H460" s="34">
        <f t="shared" si="321"/>
        <v>0</v>
      </c>
      <c r="I460" s="34">
        <f t="shared" si="321"/>
        <v>0</v>
      </c>
      <c r="J460" s="34">
        <f t="shared" si="321"/>
        <v>0</v>
      </c>
      <c r="K460" s="34">
        <f t="shared" si="321"/>
        <v>0</v>
      </c>
      <c r="L460" s="34">
        <f t="shared" si="321"/>
        <v>0</v>
      </c>
      <c r="M460" s="34">
        <f>M398*M438*3/1000</f>
        <v>0</v>
      </c>
      <c r="N460" s="34">
        <f>N398*N438*3/1000</f>
        <v>0</v>
      </c>
      <c r="O460" s="34">
        <f>O398*O438*3/1000</f>
        <v>0</v>
      </c>
      <c r="P460" s="171">
        <f>P398*P438*3/1000</f>
        <v>0</v>
      </c>
    </row>
    <row r="461" spans="1:16" ht="15">
      <c r="A461" s="25">
        <v>604480</v>
      </c>
    </row>
    <row r="462" spans="1:16" ht="15.75">
      <c r="A462" s="25">
        <v>604490</v>
      </c>
      <c r="D462" s="68"/>
      <c r="E462" s="55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04" t="s">
        <v>139</v>
      </c>
    </row>
    <row r="463" spans="1:16" ht="15.75">
      <c r="A463" s="25">
        <v>604500</v>
      </c>
      <c r="D463" s="189" t="s">
        <v>140</v>
      </c>
      <c r="E463" s="189"/>
      <c r="F463" s="189"/>
      <c r="G463" s="189"/>
      <c r="H463" s="189"/>
      <c r="I463" s="189"/>
      <c r="J463" s="189"/>
      <c r="K463" s="189"/>
      <c r="L463" s="189"/>
      <c r="M463" s="189"/>
      <c r="N463" s="189"/>
      <c r="O463" s="144"/>
      <c r="P463" s="16"/>
    </row>
    <row r="464" spans="1:16" ht="15.75">
      <c r="A464" s="25">
        <v>604510</v>
      </c>
      <c r="D464" s="68"/>
      <c r="E464" s="55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</row>
    <row r="465" spans="1:18" ht="15.75">
      <c r="A465" s="25">
        <v>604520</v>
      </c>
      <c r="B465" s="185" t="s">
        <v>24</v>
      </c>
      <c r="C465" s="187" t="s">
        <v>25</v>
      </c>
      <c r="D465" s="183" t="s">
        <v>26</v>
      </c>
      <c r="E465" s="181" t="s">
        <v>27</v>
      </c>
      <c r="F465" s="24">
        <v>2022</v>
      </c>
      <c r="G465" s="24">
        <v>2023</v>
      </c>
      <c r="H465" s="24">
        <v>2024</v>
      </c>
      <c r="I465" s="24">
        <v>2025</v>
      </c>
      <c r="J465" s="24">
        <v>2026</v>
      </c>
      <c r="K465" s="24">
        <v>2027</v>
      </c>
      <c r="L465" s="24">
        <v>2028</v>
      </c>
    </row>
    <row r="466" spans="1:18" ht="15.75">
      <c r="A466" s="25">
        <v>604530</v>
      </c>
      <c r="B466" s="186"/>
      <c r="C466" s="188"/>
      <c r="D466" s="184"/>
      <c r="E466" s="182"/>
      <c r="F466" s="24" t="s">
        <v>28</v>
      </c>
      <c r="G466" s="24" t="s">
        <v>28</v>
      </c>
      <c r="H466" s="24" t="s">
        <v>29</v>
      </c>
      <c r="I466" s="82" t="s">
        <v>30</v>
      </c>
      <c r="J466" s="82" t="s">
        <v>30</v>
      </c>
      <c r="K466" s="82" t="s">
        <v>30</v>
      </c>
      <c r="L466" s="149" t="s">
        <v>30</v>
      </c>
    </row>
    <row r="467" spans="1:18" ht="31.5">
      <c r="A467" s="25">
        <v>604540</v>
      </c>
      <c r="B467" s="25">
        <f>VALUE(CONCATENATE($A$2, $C$4, C467))</f>
        <v>625800010</v>
      </c>
      <c r="C467" s="25">
        <v>800010</v>
      </c>
      <c r="D467" s="96" t="s">
        <v>141</v>
      </c>
      <c r="E467" s="27" t="s">
        <v>76</v>
      </c>
      <c r="F467" s="102">
        <v>22321.5</v>
      </c>
      <c r="G467" s="172">
        <v>24598.5</v>
      </c>
      <c r="H467" s="172">
        <v>26029.78</v>
      </c>
      <c r="I467" s="172">
        <v>25000</v>
      </c>
      <c r="J467" s="172">
        <v>26000</v>
      </c>
      <c r="K467" s="172">
        <v>27050</v>
      </c>
      <c r="L467" s="172">
        <v>28120</v>
      </c>
    </row>
    <row r="468" spans="1:18" ht="15.75">
      <c r="A468" s="25">
        <v>604550</v>
      </c>
      <c r="B468" s="25">
        <f>VALUE(CONCATENATE($A$2, $C$4, C468))</f>
        <v>625801010</v>
      </c>
      <c r="C468" s="25">
        <v>801010</v>
      </c>
      <c r="D468" s="84" t="s">
        <v>142</v>
      </c>
      <c r="E468" s="31" t="s">
        <v>36</v>
      </c>
      <c r="F468" s="85" t="e">
        <f>IF(#REF!, F467/#REF!*100, 0)</f>
        <v>#REF!</v>
      </c>
      <c r="G468" s="85">
        <f>IF(F467, G467/F467*100, 0)</f>
        <v>110.20092735703247</v>
      </c>
      <c r="H468" s="85">
        <f>IF(F467, H467/F467*100, 0)</f>
        <v>116.61304123826804</v>
      </c>
      <c r="I468" s="85">
        <f>IF(H467, I467/H467*100, 0)</f>
        <v>96.043839018232205</v>
      </c>
      <c r="J468" s="85">
        <f>IF(I467, J467/I467*100, 0)</f>
        <v>104</v>
      </c>
      <c r="K468" s="85">
        <f>IF(J467, K467/J467*100, 0)</f>
        <v>104.03846153846155</v>
      </c>
      <c r="L468" s="85">
        <f>IF(K467, L467/K467*100, 0)</f>
        <v>103.95563770794824</v>
      </c>
    </row>
    <row r="469" spans="1:18" ht="31.5">
      <c r="A469" s="25">
        <v>604560</v>
      </c>
      <c r="B469" s="25">
        <f>VALUE(CONCATENATE($A$2, $C$4, C469))</f>
        <v>625800020</v>
      </c>
      <c r="C469" s="25">
        <v>800020</v>
      </c>
      <c r="D469" s="96" t="s">
        <v>143</v>
      </c>
      <c r="E469" s="27" t="s">
        <v>76</v>
      </c>
      <c r="F469" s="37">
        <f>F467/0.13</f>
        <v>171703.84615384616</v>
      </c>
      <c r="G469" s="37">
        <f>G467/0.13</f>
        <v>189219.23076923075</v>
      </c>
      <c r="H469" s="37">
        <v>135827.29999999999</v>
      </c>
      <c r="I469" s="37">
        <f>I471+I475</f>
        <v>138661.51879657569</v>
      </c>
      <c r="J469" s="37">
        <f>J471+J475</f>
        <v>141872.6359364285</v>
      </c>
      <c r="K469" s="37">
        <f>K471+K475</f>
        <v>144246.16402671105</v>
      </c>
      <c r="L469" s="37">
        <v>148875.63</v>
      </c>
      <c r="R469" s="1" t="s">
        <v>144</v>
      </c>
    </row>
    <row r="470" spans="1:18" ht="15.75">
      <c r="A470" s="25">
        <v>604570</v>
      </c>
      <c r="B470" s="25">
        <f>VALUE(CONCATENATE($A$2, $C$4, C470))</f>
        <v>625801020</v>
      </c>
      <c r="C470" s="25">
        <v>801020</v>
      </c>
      <c r="D470" s="84" t="s">
        <v>142</v>
      </c>
      <c r="E470" s="31" t="s">
        <v>36</v>
      </c>
      <c r="F470" s="85" t="e">
        <f>IF(#REF!, F469/#REF!*100, 0)</f>
        <v>#REF!</v>
      </c>
      <c r="G470" s="105"/>
      <c r="H470" s="85">
        <f>IF(F469, H469/F469*100, 0)</f>
        <v>79.105566382187561</v>
      </c>
      <c r="I470" s="85">
        <f>IF(H469, I469/H469*100, 0)</f>
        <v>102.08663412773109</v>
      </c>
      <c r="J470" s="85">
        <f>IF(I469, J469/I469*100, 0)</f>
        <v>102.31579544759184</v>
      </c>
      <c r="K470" s="85">
        <f>IF(J469, K469/J469*100, 0)</f>
        <v>101.67299921835955</v>
      </c>
      <c r="L470" s="85">
        <v>102.9</v>
      </c>
    </row>
    <row r="471" spans="1:18" ht="63">
      <c r="A471" s="25">
        <v>604580</v>
      </c>
      <c r="B471" s="25">
        <f>VALUE(CONCATENATE($A$2, $C$4, C471))</f>
        <v>625800030</v>
      </c>
      <c r="C471" s="25">
        <v>800030</v>
      </c>
      <c r="D471" s="96" t="s">
        <v>145</v>
      </c>
      <c r="E471" s="27" t="s">
        <v>76</v>
      </c>
      <c r="F471" s="172">
        <v>33908.6</v>
      </c>
      <c r="G471" s="154">
        <v>26586.3</v>
      </c>
      <c r="H471" s="154">
        <v>101490.72</v>
      </c>
      <c r="I471" s="172">
        <v>103608.46</v>
      </c>
      <c r="J471" s="172">
        <v>106007.82</v>
      </c>
      <c r="K471" s="172">
        <v>107781.33</v>
      </c>
      <c r="L471" s="172">
        <v>110600.96000000001</v>
      </c>
    </row>
    <row r="472" spans="1:18" ht="47.25">
      <c r="A472" s="25">
        <v>604590</v>
      </c>
      <c r="B472" s="25"/>
      <c r="C472" s="25"/>
      <c r="D472" s="101" t="s">
        <v>146</v>
      </c>
      <c r="E472" s="27" t="s">
        <v>76</v>
      </c>
      <c r="F472" s="173">
        <v>33908.6</v>
      </c>
      <c r="G472" s="173">
        <v>26586.3</v>
      </c>
      <c r="H472" s="173">
        <v>101490.72</v>
      </c>
      <c r="I472" s="173">
        <v>103608.46</v>
      </c>
      <c r="J472" s="173">
        <v>106007.82</v>
      </c>
      <c r="K472" s="173">
        <v>107781.33</v>
      </c>
      <c r="L472" s="173">
        <v>110600.96000000001</v>
      </c>
    </row>
    <row r="473" spans="1:18" ht="15.75">
      <c r="A473" s="25">
        <v>604600</v>
      </c>
      <c r="B473" s="25">
        <f t="shared" ref="B473:B479" si="322">VALUE(CONCATENATE($A$2, $C$4, C473))</f>
        <v>625801030</v>
      </c>
      <c r="C473" s="25">
        <v>801030</v>
      </c>
      <c r="D473" s="84" t="s">
        <v>142</v>
      </c>
      <c r="E473" s="31" t="s">
        <v>36</v>
      </c>
      <c r="F473" s="85" t="e">
        <f>IF(#REF!, F471/#REF!*100, 0)</f>
        <v>#REF!</v>
      </c>
      <c r="G473" s="85">
        <f>IF(F471, G471/F471*100, 0)</f>
        <v>78.405773166689272</v>
      </c>
      <c r="H473" s="85">
        <f>IF(F471, H471/F471*100, 0)</f>
        <v>299.30672454775487</v>
      </c>
      <c r="I473" s="85">
        <f>IF(H471, I471/H471*100, 0)</f>
        <v>102.08663412773109</v>
      </c>
      <c r="J473" s="85">
        <f>IF(I471, J471/I471*100, 0)</f>
        <v>102.31579544759182</v>
      </c>
      <c r="K473" s="85">
        <v>101.4</v>
      </c>
      <c r="L473" s="85">
        <v>102.9</v>
      </c>
    </row>
    <row r="474" spans="1:18" ht="47.25">
      <c r="A474" s="25">
        <v>604610</v>
      </c>
      <c r="B474" s="25">
        <f t="shared" si="322"/>
        <v>625802030</v>
      </c>
      <c r="C474" s="25">
        <v>802030</v>
      </c>
      <c r="D474" s="106" t="s">
        <v>147</v>
      </c>
      <c r="E474" s="31" t="s">
        <v>36</v>
      </c>
      <c r="F474" s="88">
        <f t="shared" ref="F474:J474" si="323">IF(F$469, F471/F469*100, 0)</f>
        <v>19.748305445422574</v>
      </c>
      <c r="G474" s="88">
        <f t="shared" si="323"/>
        <v>14.050527471187269</v>
      </c>
      <c r="H474" s="88">
        <f t="shared" si="323"/>
        <v>74.720413348421118</v>
      </c>
      <c r="I474" s="88">
        <f t="shared" si="323"/>
        <v>74.720413348421118</v>
      </c>
      <c r="J474" s="88">
        <f t="shared" si="323"/>
        <v>74.720413348421104</v>
      </c>
      <c r="K474" s="88">
        <v>74.819999999999993</v>
      </c>
      <c r="L474" s="88">
        <f>SUM(L471/L469*100)</f>
        <v>74.290842631530765</v>
      </c>
    </row>
    <row r="475" spans="1:18" ht="94.5">
      <c r="A475" s="25">
        <v>604620</v>
      </c>
      <c r="B475" s="25">
        <f t="shared" si="322"/>
        <v>625800040</v>
      </c>
      <c r="C475" s="25">
        <v>800040</v>
      </c>
      <c r="D475" s="107" t="s">
        <v>148</v>
      </c>
      <c r="E475" s="27" t="s">
        <v>76</v>
      </c>
      <c r="F475" s="102">
        <f>F469-F472</f>
        <v>137795.24615384615</v>
      </c>
      <c r="G475" s="102">
        <f>SUM(G471/G474*100-G471)</f>
        <v>162632.93076923076</v>
      </c>
      <c r="H475" s="102">
        <f>SUM(I471/I474*100-I471)</f>
        <v>35053.058796575686</v>
      </c>
      <c r="I475" s="102">
        <f>I471/H474*100-I471</f>
        <v>35053.058796575686</v>
      </c>
      <c r="J475" s="102">
        <f>J471/I474*100-J471</f>
        <v>35864.815936428495</v>
      </c>
      <c r="K475" s="102">
        <f>K471/J474*100-K471</f>
        <v>36464.834026711047</v>
      </c>
      <c r="L475" s="102">
        <f>SUM(L471/L474*100-L471)</f>
        <v>38274.67</v>
      </c>
      <c r="R475" s="1" t="s">
        <v>149</v>
      </c>
    </row>
    <row r="476" spans="1:18" ht="15.75">
      <c r="A476" s="25">
        <v>604630</v>
      </c>
      <c r="B476" s="25">
        <f t="shared" si="322"/>
        <v>625801040</v>
      </c>
      <c r="C476" s="25">
        <v>801040</v>
      </c>
      <c r="D476" s="84" t="s">
        <v>142</v>
      </c>
      <c r="E476" s="31" t="s">
        <v>36</v>
      </c>
      <c r="F476" s="85" t="e">
        <f>IF(#REF!, F475/#REF!*100, 0)</f>
        <v>#REF!</v>
      </c>
      <c r="G476" s="105"/>
      <c r="H476" s="85">
        <f>IF(F475, H475/F475*100, 0)</f>
        <v>25.43851096099463</v>
      </c>
      <c r="I476" s="85">
        <f>IF(H475, I475/H475*100, 0)</f>
        <v>100</v>
      </c>
      <c r="J476" s="85">
        <f>IF(I475, J475/I475*100, 0)</f>
        <v>102.31579544759188</v>
      </c>
      <c r="K476" s="85">
        <f>IF(J475, K475/J475*100, 0)</f>
        <v>101.67299921835959</v>
      </c>
      <c r="L476" s="85">
        <f>IF(K475, L475/K475*100, 0)</f>
        <v>104.96323655816784</v>
      </c>
    </row>
    <row r="477" spans="1:18" ht="47.25">
      <c r="A477" s="25">
        <v>604640</v>
      </c>
      <c r="B477" s="25">
        <f t="shared" si="322"/>
        <v>625802040</v>
      </c>
      <c r="C477" s="25">
        <v>802040</v>
      </c>
      <c r="D477" s="106" t="s">
        <v>150</v>
      </c>
      <c r="E477" s="31" t="s">
        <v>36</v>
      </c>
      <c r="F477" s="88">
        <f t="shared" ref="F477:L477" si="324">IF(F469, F475/F469*100, 0)</f>
        <v>80.251694554577426</v>
      </c>
      <c r="G477" s="88">
        <f t="shared" si="324"/>
        <v>85.949472528812748</v>
      </c>
      <c r="H477" s="88">
        <f t="shared" si="324"/>
        <v>25.807079134000077</v>
      </c>
      <c r="I477" s="88">
        <f t="shared" si="324"/>
        <v>25.279586651578878</v>
      </c>
      <c r="J477" s="88">
        <f t="shared" si="324"/>
        <v>25.279586651578889</v>
      </c>
      <c r="K477" s="88">
        <f t="shared" si="324"/>
        <v>25.279586651578896</v>
      </c>
      <c r="L477" s="88">
        <f t="shared" si="324"/>
        <v>25.709157368469238</v>
      </c>
    </row>
    <row r="478" spans="1:18" ht="63">
      <c r="A478" s="25">
        <v>604650</v>
      </c>
      <c r="B478" s="25">
        <f t="shared" si="322"/>
        <v>625800050</v>
      </c>
      <c r="C478" s="25">
        <v>800050</v>
      </c>
      <c r="D478" s="101" t="s">
        <v>151</v>
      </c>
      <c r="E478" s="108" t="s">
        <v>152</v>
      </c>
      <c r="F478" s="88">
        <f t="shared" ref="F478:L478" si="325">F469-F471</f>
        <v>137795.24615384615</v>
      </c>
      <c r="G478" s="88">
        <f t="shared" si="325"/>
        <v>162632.93076923076</v>
      </c>
      <c r="H478" s="88">
        <f t="shared" si="325"/>
        <v>34336.579999999987</v>
      </c>
      <c r="I478" s="88">
        <f t="shared" si="325"/>
        <v>35053.058796575686</v>
      </c>
      <c r="J478" s="88">
        <f t="shared" si="325"/>
        <v>35864.815936428495</v>
      </c>
      <c r="K478" s="88">
        <f t="shared" si="325"/>
        <v>36464.834026711047</v>
      </c>
      <c r="L478" s="88">
        <f t="shared" si="325"/>
        <v>38274.67</v>
      </c>
    </row>
    <row r="479" spans="1:18" ht="110.25">
      <c r="A479" s="25">
        <v>604660</v>
      </c>
      <c r="B479" s="25">
        <f t="shared" si="322"/>
        <v>625800051</v>
      </c>
      <c r="C479" s="25">
        <v>800051</v>
      </c>
      <c r="D479" s="101" t="s">
        <v>153</v>
      </c>
      <c r="E479" s="108" t="s">
        <v>152</v>
      </c>
      <c r="F479" s="109" t="s">
        <v>37</v>
      </c>
      <c r="G479" s="109" t="s">
        <v>37</v>
      </c>
      <c r="H479" s="34">
        <f>IF(F474, H471/F474*100, 0)</f>
        <v>513921.15784559312</v>
      </c>
      <c r="I479" s="34">
        <f>IF($H474, I471/$H474*100, 0)</f>
        <v>138661.51879657569</v>
      </c>
      <c r="J479" s="34">
        <f>IF($H474, J471/$H474*100, 0)</f>
        <v>141872.6359364285</v>
      </c>
      <c r="K479" s="34">
        <f>IF($H474, K471/$H474*100, 0)</f>
        <v>144246.16402671102</v>
      </c>
      <c r="L479" s="34">
        <f>IF($H474, L471/$H474*100, 0)</f>
        <v>148019.73790517991</v>
      </c>
    </row>
    <row r="480" spans="1:18" ht="15">
      <c r="A480" s="25">
        <v>604670</v>
      </c>
    </row>
    <row r="481" spans="1:9" ht="15">
      <c r="A481" s="25">
        <v>604680</v>
      </c>
    </row>
    <row r="482" spans="1:9" ht="15">
      <c r="A482" s="25">
        <v>604690</v>
      </c>
    </row>
    <row r="483" spans="1:9" ht="15">
      <c r="A483" s="25">
        <v>604700</v>
      </c>
      <c r="D483" s="1" t="s">
        <v>665</v>
      </c>
      <c r="E483" s="110"/>
      <c r="F483" s="110"/>
      <c r="G483" s="110"/>
      <c r="H483" s="110"/>
      <c r="I483" s="110"/>
    </row>
    <row r="484" spans="1:9" ht="15">
      <c r="A484" s="25">
        <v>604710</v>
      </c>
      <c r="D484" s="115" t="s">
        <v>666</v>
      </c>
      <c r="E484" s="111"/>
      <c r="F484" s="111"/>
      <c r="G484" s="111"/>
      <c r="H484" s="111"/>
      <c r="I484" s="115" t="s">
        <v>667</v>
      </c>
    </row>
    <row r="485" spans="1:9" ht="15">
      <c r="A485" s="25">
        <v>604720</v>
      </c>
      <c r="D485" s="112"/>
      <c r="E485" s="113"/>
      <c r="F485" s="113"/>
      <c r="G485" s="113"/>
      <c r="H485" s="113"/>
      <c r="I485" s="113"/>
    </row>
    <row r="486" spans="1:9" ht="15">
      <c r="A486" s="25">
        <v>604730</v>
      </c>
      <c r="D486" s="114"/>
      <c r="E486" s="1"/>
      <c r="F486" s="1"/>
      <c r="G486" s="1"/>
      <c r="H486" s="1"/>
      <c r="I486" s="1"/>
    </row>
    <row r="487" spans="1:9" ht="15">
      <c r="A487" s="25">
        <v>604740</v>
      </c>
      <c r="D487" s="1" t="s">
        <v>668</v>
      </c>
      <c r="E487" s="1"/>
      <c r="F487" s="1"/>
      <c r="G487" s="1"/>
      <c r="H487" s="1"/>
      <c r="I487" s="1"/>
    </row>
    <row r="488" spans="1:9" ht="15">
      <c r="A488" s="25">
        <v>604750</v>
      </c>
      <c r="D488" s="115" t="s">
        <v>669</v>
      </c>
      <c r="E488" s="115"/>
      <c r="F488" s="115"/>
      <c r="G488" s="115" t="s">
        <v>154</v>
      </c>
      <c r="H488" s="112" t="s">
        <v>155</v>
      </c>
      <c r="I488" s="115" t="s">
        <v>670</v>
      </c>
    </row>
  </sheetData>
  <mergeCells count="42">
    <mergeCell ref="R441:V441"/>
    <mergeCell ref="R382:U386"/>
    <mergeCell ref="R308:V348"/>
    <mergeCell ref="R183:U187"/>
    <mergeCell ref="R124:V124"/>
    <mergeCell ref="R68:V68"/>
    <mergeCell ref="S3:Z3"/>
    <mergeCell ref="S4:Z4"/>
    <mergeCell ref="S6:Z6"/>
    <mergeCell ref="S7:Z7"/>
    <mergeCell ref="S8:Z8"/>
    <mergeCell ref="S9:Z9"/>
    <mergeCell ref="D1:P1"/>
    <mergeCell ref="D2:P2"/>
    <mergeCell ref="D10:P10"/>
    <mergeCell ref="E5:M5"/>
    <mergeCell ref="E6:M6"/>
    <mergeCell ref="E7:M7"/>
    <mergeCell ref="E8:M8"/>
    <mergeCell ref="D180:P180"/>
    <mergeCell ref="D11:I11"/>
    <mergeCell ref="E3:H3"/>
    <mergeCell ref="E12:E13"/>
    <mergeCell ref="A12:A13"/>
    <mergeCell ref="C12:C13"/>
    <mergeCell ref="D12:D13"/>
    <mergeCell ref="B12:B13"/>
    <mergeCell ref="D373:P373"/>
    <mergeCell ref="D372:P372"/>
    <mergeCell ref="E465:E466"/>
    <mergeCell ref="D465:D466"/>
    <mergeCell ref="B182:B183"/>
    <mergeCell ref="C182:C183"/>
    <mergeCell ref="D182:D183"/>
    <mergeCell ref="E182:E183"/>
    <mergeCell ref="C465:C466"/>
    <mergeCell ref="B465:B466"/>
    <mergeCell ref="E375:E376"/>
    <mergeCell ref="B375:B376"/>
    <mergeCell ref="D375:D376"/>
    <mergeCell ref="C375:C376"/>
    <mergeCell ref="D463:N463"/>
  </mergeCells>
  <pageMargins left="0.78740155696868896" right="0.590551137924194" top="0.39999997615814198" bottom="0.46999999880790699" header="0.25" footer="0.28999999165535001"/>
  <pageSetup paperSize="9" scale="45" orientation="landscape" r:id="rId1"/>
  <rowBreaks count="2" manualBreakCount="2">
    <brk id="370" max="16383" man="1"/>
    <brk id="460" max="16383" man="1"/>
  </rowBreaks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0"/>
  <sheetViews>
    <sheetView topLeftCell="A10" workbookViewId="0"/>
  </sheetViews>
  <sheetFormatPr defaultColWidth="9" defaultRowHeight="15"/>
  <cols>
    <col min="1" max="1" width="55.5703125" style="116" customWidth="1"/>
    <col min="2" max="2" width="9" style="116" bestFit="1" customWidth="1"/>
    <col min="3" max="16384" width="9" style="116"/>
  </cols>
  <sheetData>
    <row r="1" spans="1:1" ht="15.75">
      <c r="A1" s="117"/>
    </row>
    <row r="2" spans="1:1" ht="15.75">
      <c r="A2" s="118" t="s">
        <v>156</v>
      </c>
    </row>
    <row r="3" spans="1:1" ht="15.75">
      <c r="A3" s="119" t="s">
        <v>157</v>
      </c>
    </row>
    <row r="4" spans="1:1">
      <c r="A4" s="120"/>
    </row>
    <row r="5" spans="1:1" ht="26.25">
      <c r="A5" s="121" t="s">
        <v>158</v>
      </c>
    </row>
    <row r="6" spans="1:1">
      <c r="A6" s="122"/>
    </row>
    <row r="7" spans="1:1">
      <c r="A7" s="122" t="s">
        <v>159</v>
      </c>
    </row>
    <row r="8" spans="1:1">
      <c r="A8" s="123" t="s">
        <v>160</v>
      </c>
    </row>
    <row r="9" spans="1:1">
      <c r="A9" s="123" t="s">
        <v>161</v>
      </c>
    </row>
    <row r="10" spans="1:1">
      <c r="A10" s="123" t="s">
        <v>162</v>
      </c>
    </row>
    <row r="11" spans="1:1">
      <c r="A11" s="123" t="s">
        <v>163</v>
      </c>
    </row>
    <row r="12" spans="1:1">
      <c r="A12" s="123" t="s">
        <v>164</v>
      </c>
    </row>
    <row r="13" spans="1:1">
      <c r="A13" s="123" t="s">
        <v>165</v>
      </c>
    </row>
    <row r="14" spans="1:1">
      <c r="A14" s="123" t="s">
        <v>166</v>
      </c>
    </row>
    <row r="15" spans="1:1">
      <c r="A15" s="123" t="s">
        <v>167</v>
      </c>
    </row>
    <row r="16" spans="1:1">
      <c r="A16" s="123" t="s">
        <v>168</v>
      </c>
    </row>
    <row r="17" spans="1:1">
      <c r="A17" s="123" t="s">
        <v>169</v>
      </c>
    </row>
    <row r="18" spans="1:1">
      <c r="A18" s="123" t="s">
        <v>170</v>
      </c>
    </row>
    <row r="19" spans="1:1">
      <c r="A19" s="123" t="s">
        <v>171</v>
      </c>
    </row>
    <row r="20" spans="1:1">
      <c r="A20" s="124"/>
    </row>
    <row r="21" spans="1:1">
      <c r="A21" s="125" t="s">
        <v>172</v>
      </c>
    </row>
    <row r="22" spans="1:1">
      <c r="A22" s="122" t="s">
        <v>173</v>
      </c>
    </row>
    <row r="23" spans="1:1">
      <c r="A23" s="126" t="s">
        <v>174</v>
      </c>
    </row>
    <row r="24" spans="1:1">
      <c r="A24" s="127" t="s">
        <v>175</v>
      </c>
    </row>
    <row r="25" spans="1:1">
      <c r="A25" s="127" t="s">
        <v>176</v>
      </c>
    </row>
    <row r="26" spans="1:1">
      <c r="A26" s="127" t="s">
        <v>177</v>
      </c>
    </row>
    <row r="27" spans="1:1">
      <c r="A27" s="127" t="s">
        <v>178</v>
      </c>
    </row>
    <row r="28" spans="1:1">
      <c r="A28" s="127" t="s">
        <v>179</v>
      </c>
    </row>
    <row r="29" spans="1:1">
      <c r="A29" s="127" t="s">
        <v>180</v>
      </c>
    </row>
    <row r="30" spans="1:1">
      <c r="A30" s="127" t="s">
        <v>181</v>
      </c>
    </row>
    <row r="31" spans="1:1">
      <c r="A31" s="127" t="s">
        <v>182</v>
      </c>
    </row>
    <row r="32" spans="1:1">
      <c r="A32" s="127" t="s">
        <v>183</v>
      </c>
    </row>
    <row r="33" spans="1:1">
      <c r="A33" s="127" t="s">
        <v>184</v>
      </c>
    </row>
    <row r="34" spans="1:1">
      <c r="A34" s="127" t="s">
        <v>185</v>
      </c>
    </row>
    <row r="35" spans="1:1">
      <c r="A35" s="127" t="s">
        <v>186</v>
      </c>
    </row>
    <row r="36" spans="1:1">
      <c r="A36" s="127" t="s">
        <v>187</v>
      </c>
    </row>
    <row r="37" spans="1:1">
      <c r="A37" s="127" t="s">
        <v>188</v>
      </c>
    </row>
    <row r="38" spans="1:1">
      <c r="A38" s="127" t="s">
        <v>189</v>
      </c>
    </row>
    <row r="39" spans="1:1">
      <c r="A39" s="127" t="s">
        <v>190</v>
      </c>
    </row>
    <row r="40" spans="1:1">
      <c r="A40" s="127" t="s">
        <v>191</v>
      </c>
    </row>
    <row r="41" spans="1:1">
      <c r="A41" s="127" t="s">
        <v>192</v>
      </c>
    </row>
    <row r="42" spans="1:1">
      <c r="A42" s="122" t="s">
        <v>193</v>
      </c>
    </row>
    <row r="43" spans="1:1">
      <c r="A43" s="126" t="s">
        <v>174</v>
      </c>
    </row>
    <row r="44" spans="1:1">
      <c r="A44" s="127" t="s">
        <v>194</v>
      </c>
    </row>
    <row r="45" spans="1:1">
      <c r="A45" s="127" t="s">
        <v>195</v>
      </c>
    </row>
    <row r="46" spans="1:1">
      <c r="A46" s="127" t="s">
        <v>196</v>
      </c>
    </row>
    <row r="47" spans="1:1">
      <c r="A47" s="127" t="s">
        <v>197</v>
      </c>
    </row>
    <row r="48" spans="1:1">
      <c r="A48" s="127" t="s">
        <v>198</v>
      </c>
    </row>
    <row r="49" spans="1:1">
      <c r="A49" s="127" t="s">
        <v>122</v>
      </c>
    </row>
    <row r="50" spans="1:1">
      <c r="A50" s="127" t="s">
        <v>199</v>
      </c>
    </row>
    <row r="51" spans="1:1">
      <c r="A51" s="127" t="s">
        <v>200</v>
      </c>
    </row>
    <row r="52" spans="1:1">
      <c r="A52" s="127" t="s">
        <v>201</v>
      </c>
    </row>
    <row r="53" spans="1:1">
      <c r="A53" s="127" t="s">
        <v>202</v>
      </c>
    </row>
    <row r="54" spans="1:1">
      <c r="A54" s="127" t="s">
        <v>203</v>
      </c>
    </row>
    <row r="55" spans="1:1">
      <c r="A55" s="122" t="s">
        <v>204</v>
      </c>
    </row>
    <row r="56" spans="1:1">
      <c r="A56" s="126" t="s">
        <v>205</v>
      </c>
    </row>
    <row r="57" spans="1:1">
      <c r="A57" s="127" t="s">
        <v>206</v>
      </c>
    </row>
    <row r="58" spans="1:1">
      <c r="A58" s="127" t="s">
        <v>207</v>
      </c>
    </row>
    <row r="59" spans="1:1">
      <c r="A59" s="127" t="s">
        <v>208</v>
      </c>
    </row>
    <row r="60" spans="1:1">
      <c r="A60" s="127" t="s">
        <v>209</v>
      </c>
    </row>
    <row r="61" spans="1:1">
      <c r="A61" s="127" t="s">
        <v>210</v>
      </c>
    </row>
    <row r="62" spans="1:1">
      <c r="A62" s="122" t="s">
        <v>211</v>
      </c>
    </row>
    <row r="63" spans="1:1">
      <c r="A63" s="126" t="s">
        <v>205</v>
      </c>
    </row>
    <row r="64" spans="1:1">
      <c r="A64" s="127" t="s">
        <v>212</v>
      </c>
    </row>
    <row r="65" spans="1:1">
      <c r="A65" s="127" t="s">
        <v>213</v>
      </c>
    </row>
    <row r="66" spans="1:1">
      <c r="A66" s="127" t="s">
        <v>214</v>
      </c>
    </row>
    <row r="67" spans="1:1">
      <c r="A67" s="127" t="s">
        <v>215</v>
      </c>
    </row>
    <row r="68" spans="1:1">
      <c r="A68" s="127" t="s">
        <v>216</v>
      </c>
    </row>
    <row r="69" spans="1:1">
      <c r="A69" s="127" t="s">
        <v>217</v>
      </c>
    </row>
    <row r="70" spans="1:1">
      <c r="A70" s="127" t="s">
        <v>218</v>
      </c>
    </row>
    <row r="71" spans="1:1">
      <c r="A71" s="127" t="s">
        <v>219</v>
      </c>
    </row>
    <row r="72" spans="1:1">
      <c r="A72" s="127" t="s">
        <v>220</v>
      </c>
    </row>
    <row r="73" spans="1:1">
      <c r="A73" s="127" t="s">
        <v>221</v>
      </c>
    </row>
    <row r="74" spans="1:1">
      <c r="A74" s="127" t="s">
        <v>222</v>
      </c>
    </row>
    <row r="75" spans="1:1">
      <c r="A75" s="127" t="s">
        <v>223</v>
      </c>
    </row>
    <row r="76" spans="1:1">
      <c r="A76" s="122" t="s">
        <v>224</v>
      </c>
    </row>
    <row r="77" spans="1:1">
      <c r="A77" s="126" t="s">
        <v>205</v>
      </c>
    </row>
    <row r="78" spans="1:1">
      <c r="A78" s="127" t="s">
        <v>225</v>
      </c>
    </row>
    <row r="79" spans="1:1">
      <c r="A79" s="127" t="s">
        <v>226</v>
      </c>
    </row>
    <row r="80" spans="1:1">
      <c r="A80" s="127" t="s">
        <v>227</v>
      </c>
    </row>
    <row r="81" spans="1:1">
      <c r="A81" s="127" t="s">
        <v>228</v>
      </c>
    </row>
    <row r="82" spans="1:1">
      <c r="A82" s="127" t="s">
        <v>229</v>
      </c>
    </row>
    <row r="83" spans="1:1">
      <c r="A83" s="127" t="s">
        <v>230</v>
      </c>
    </row>
    <row r="84" spans="1:1">
      <c r="A84" s="127" t="s">
        <v>231</v>
      </c>
    </row>
    <row r="85" spans="1:1">
      <c r="A85" s="122" t="s">
        <v>232</v>
      </c>
    </row>
    <row r="86" spans="1:1">
      <c r="A86" s="126" t="s">
        <v>205</v>
      </c>
    </row>
    <row r="87" spans="1:1">
      <c r="A87" s="127" t="s">
        <v>233</v>
      </c>
    </row>
    <row r="88" spans="1:1">
      <c r="A88" s="127" t="s">
        <v>234</v>
      </c>
    </row>
    <row r="89" spans="1:1">
      <c r="A89" s="127" t="s">
        <v>235</v>
      </c>
    </row>
    <row r="90" spans="1:1">
      <c r="A90" s="127" t="s">
        <v>236</v>
      </c>
    </row>
    <row r="91" spans="1:1">
      <c r="A91" s="127" t="s">
        <v>237</v>
      </c>
    </row>
    <row r="92" spans="1:1">
      <c r="A92" s="127" t="s">
        <v>238</v>
      </c>
    </row>
    <row r="93" spans="1:1">
      <c r="A93" s="127" t="s">
        <v>239</v>
      </c>
    </row>
    <row r="94" spans="1:1">
      <c r="A94" s="127" t="s">
        <v>240</v>
      </c>
    </row>
    <row r="95" spans="1:1">
      <c r="A95" s="127" t="s">
        <v>241</v>
      </c>
    </row>
    <row r="96" spans="1:1">
      <c r="A96" s="127" t="s">
        <v>242</v>
      </c>
    </row>
    <row r="97" spans="1:1">
      <c r="A97" s="122" t="s">
        <v>243</v>
      </c>
    </row>
    <row r="98" spans="1:1">
      <c r="A98" s="126" t="s">
        <v>205</v>
      </c>
    </row>
    <row r="99" spans="1:1">
      <c r="A99" s="127" t="s">
        <v>244</v>
      </c>
    </row>
    <row r="100" spans="1:1">
      <c r="A100" s="127" t="s">
        <v>245</v>
      </c>
    </row>
    <row r="101" spans="1:1">
      <c r="A101" s="127" t="s">
        <v>246</v>
      </c>
    </row>
    <row r="102" spans="1:1">
      <c r="A102" s="127" t="s">
        <v>247</v>
      </c>
    </row>
    <row r="103" spans="1:1">
      <c r="A103" s="122" t="s">
        <v>248</v>
      </c>
    </row>
    <row r="104" spans="1:1">
      <c r="A104" s="126" t="s">
        <v>205</v>
      </c>
    </row>
    <row r="105" spans="1:1">
      <c r="A105" s="127" t="s">
        <v>249</v>
      </c>
    </row>
    <row r="106" spans="1:1">
      <c r="A106" s="127" t="s">
        <v>250</v>
      </c>
    </row>
    <row r="107" spans="1:1">
      <c r="A107" s="127" t="s">
        <v>251</v>
      </c>
    </row>
    <row r="108" spans="1:1">
      <c r="A108" s="127" t="s">
        <v>252</v>
      </c>
    </row>
    <row r="109" spans="1:1">
      <c r="A109" s="127" t="s">
        <v>253</v>
      </c>
    </row>
    <row r="110" spans="1:1">
      <c r="A110" s="127" t="s">
        <v>254</v>
      </c>
    </row>
    <row r="111" spans="1:1">
      <c r="A111" s="127" t="s">
        <v>255</v>
      </c>
    </row>
    <row r="112" spans="1:1">
      <c r="A112" s="122" t="s">
        <v>256</v>
      </c>
    </row>
    <row r="113" spans="1:1">
      <c r="A113" s="126" t="s">
        <v>205</v>
      </c>
    </row>
    <row r="114" spans="1:1">
      <c r="A114" s="127" t="s">
        <v>257</v>
      </c>
    </row>
    <row r="115" spans="1:1">
      <c r="A115" s="127" t="s">
        <v>258</v>
      </c>
    </row>
    <row r="116" spans="1:1">
      <c r="A116" s="127" t="s">
        <v>259</v>
      </c>
    </row>
    <row r="117" spans="1:1">
      <c r="A117" s="127" t="s">
        <v>260</v>
      </c>
    </row>
    <row r="118" spans="1:1">
      <c r="A118" s="127" t="s">
        <v>261</v>
      </c>
    </row>
    <row r="119" spans="1:1">
      <c r="A119" s="127" t="s">
        <v>262</v>
      </c>
    </row>
    <row r="120" spans="1:1">
      <c r="A120" s="127" t="s">
        <v>263</v>
      </c>
    </row>
    <row r="121" spans="1:1">
      <c r="A121" s="127" t="s">
        <v>264</v>
      </c>
    </row>
    <row r="122" spans="1:1">
      <c r="A122" s="127" t="s">
        <v>265</v>
      </c>
    </row>
    <row r="123" spans="1:1">
      <c r="A123" s="127" t="s">
        <v>266</v>
      </c>
    </row>
    <row r="124" spans="1:1">
      <c r="A124" s="127" t="s">
        <v>267</v>
      </c>
    </row>
    <row r="125" spans="1:1">
      <c r="A125" s="127" t="s">
        <v>268</v>
      </c>
    </row>
    <row r="126" spans="1:1">
      <c r="A126" s="127" t="s">
        <v>269</v>
      </c>
    </row>
    <row r="127" spans="1:1">
      <c r="A127" s="122" t="s">
        <v>270</v>
      </c>
    </row>
    <row r="128" spans="1:1">
      <c r="A128" s="126" t="s">
        <v>205</v>
      </c>
    </row>
    <row r="129" spans="1:1">
      <c r="A129" s="127" t="s">
        <v>271</v>
      </c>
    </row>
    <row r="130" spans="1:1">
      <c r="A130" s="127" t="s">
        <v>272</v>
      </c>
    </row>
    <row r="131" spans="1:1">
      <c r="A131" s="127" t="s">
        <v>273</v>
      </c>
    </row>
    <row r="132" spans="1:1">
      <c r="A132" s="127" t="s">
        <v>216</v>
      </c>
    </row>
    <row r="133" spans="1:1">
      <c r="A133" s="127" t="s">
        <v>274</v>
      </c>
    </row>
    <row r="134" spans="1:1">
      <c r="A134" s="127" t="s">
        <v>275</v>
      </c>
    </row>
    <row r="135" spans="1:1">
      <c r="A135" s="127" t="s">
        <v>276</v>
      </c>
    </row>
    <row r="136" spans="1:1">
      <c r="A136" s="127" t="s">
        <v>277</v>
      </c>
    </row>
    <row r="137" spans="1:1">
      <c r="A137" s="127" t="s">
        <v>278</v>
      </c>
    </row>
    <row r="138" spans="1:1">
      <c r="A138" s="122" t="s">
        <v>279</v>
      </c>
    </row>
    <row r="139" spans="1:1">
      <c r="A139" s="126" t="s">
        <v>205</v>
      </c>
    </row>
    <row r="140" spans="1:1">
      <c r="A140" s="127" t="s">
        <v>280</v>
      </c>
    </row>
    <row r="141" spans="1:1">
      <c r="A141" s="127" t="s">
        <v>281</v>
      </c>
    </row>
    <row r="142" spans="1:1">
      <c r="A142" s="127" t="s">
        <v>282</v>
      </c>
    </row>
    <row r="143" spans="1:1">
      <c r="A143" s="127" t="s">
        <v>283</v>
      </c>
    </row>
    <row r="144" spans="1:1">
      <c r="A144" s="127" t="s">
        <v>284</v>
      </c>
    </row>
    <row r="145" spans="1:1">
      <c r="A145" s="127" t="s">
        <v>285</v>
      </c>
    </row>
    <row r="146" spans="1:1">
      <c r="A146" s="127" t="s">
        <v>286</v>
      </c>
    </row>
    <row r="147" spans="1:1">
      <c r="A147" s="127" t="s">
        <v>287</v>
      </c>
    </row>
    <row r="148" spans="1:1">
      <c r="A148" s="127" t="s">
        <v>288</v>
      </c>
    </row>
    <row r="149" spans="1:1">
      <c r="A149" s="122" t="s">
        <v>289</v>
      </c>
    </row>
    <row r="150" spans="1:1">
      <c r="A150" s="126" t="s">
        <v>205</v>
      </c>
    </row>
    <row r="151" spans="1:1">
      <c r="A151" s="127" t="s">
        <v>290</v>
      </c>
    </row>
    <row r="152" spans="1:1">
      <c r="A152" s="127" t="s">
        <v>291</v>
      </c>
    </row>
    <row r="153" spans="1:1">
      <c r="A153" s="127" t="s">
        <v>292</v>
      </c>
    </row>
    <row r="154" spans="1:1">
      <c r="A154" s="127" t="s">
        <v>293</v>
      </c>
    </row>
    <row r="155" spans="1:1">
      <c r="A155" s="127" t="s">
        <v>294</v>
      </c>
    </row>
    <row r="156" spans="1:1">
      <c r="A156" s="127" t="s">
        <v>295</v>
      </c>
    </row>
    <row r="157" spans="1:1">
      <c r="A157" s="127" t="s">
        <v>210</v>
      </c>
    </row>
    <row r="158" spans="1:1">
      <c r="A158" s="127" t="s">
        <v>296</v>
      </c>
    </row>
    <row r="159" spans="1:1">
      <c r="A159" s="127" t="s">
        <v>297</v>
      </c>
    </row>
    <row r="160" spans="1:1">
      <c r="A160" s="122" t="s">
        <v>298</v>
      </c>
    </row>
    <row r="161" spans="1:1">
      <c r="A161" s="126" t="s">
        <v>205</v>
      </c>
    </row>
    <row r="162" spans="1:1">
      <c r="A162" s="127" t="s">
        <v>114</v>
      </c>
    </row>
    <row r="163" spans="1:1">
      <c r="A163" s="127" t="s">
        <v>115</v>
      </c>
    </row>
    <row r="164" spans="1:1">
      <c r="A164" s="127" t="s">
        <v>116</v>
      </c>
    </row>
    <row r="165" spans="1:1">
      <c r="A165" s="127" t="s">
        <v>118</v>
      </c>
    </row>
    <row r="166" spans="1:1">
      <c r="A166" s="127" t="s">
        <v>119</v>
      </c>
    </row>
    <row r="167" spans="1:1">
      <c r="A167" s="127" t="s">
        <v>120</v>
      </c>
    </row>
    <row r="168" spans="1:1">
      <c r="A168" s="127" t="s">
        <v>121</v>
      </c>
    </row>
    <row r="169" spans="1:1">
      <c r="A169" s="127" t="s">
        <v>122</v>
      </c>
    </row>
    <row r="170" spans="1:1">
      <c r="A170" s="127" t="s">
        <v>123</v>
      </c>
    </row>
    <row r="171" spans="1:1">
      <c r="A171" s="127" t="s">
        <v>124</v>
      </c>
    </row>
    <row r="172" spans="1:1">
      <c r="A172" s="127" t="s">
        <v>125</v>
      </c>
    </row>
    <row r="173" spans="1:1">
      <c r="A173" s="122" t="s">
        <v>299</v>
      </c>
    </row>
    <row r="174" spans="1:1">
      <c r="A174" s="126" t="s">
        <v>205</v>
      </c>
    </row>
    <row r="175" spans="1:1">
      <c r="A175" s="128" t="s">
        <v>300</v>
      </c>
    </row>
    <row r="176" spans="1:1">
      <c r="A176" s="127" t="s">
        <v>301</v>
      </c>
    </row>
    <row r="177" spans="1:1">
      <c r="A177" s="127" t="s">
        <v>302</v>
      </c>
    </row>
    <row r="178" spans="1:1">
      <c r="A178" s="127" t="s">
        <v>303</v>
      </c>
    </row>
    <row r="179" spans="1:1">
      <c r="A179" s="127" t="s">
        <v>304</v>
      </c>
    </row>
    <row r="180" spans="1:1">
      <c r="A180" s="127" t="s">
        <v>305</v>
      </c>
    </row>
    <row r="181" spans="1:1">
      <c r="A181" s="127" t="s">
        <v>306</v>
      </c>
    </row>
    <row r="182" spans="1:1">
      <c r="A182" s="127" t="s">
        <v>307</v>
      </c>
    </row>
    <row r="183" spans="1:1">
      <c r="A183" s="122" t="s">
        <v>308</v>
      </c>
    </row>
    <row r="184" spans="1:1">
      <c r="A184" s="126" t="s">
        <v>309</v>
      </c>
    </row>
    <row r="185" spans="1:1">
      <c r="A185" s="127" t="s">
        <v>310</v>
      </c>
    </row>
    <row r="186" spans="1:1">
      <c r="A186" s="127" t="s">
        <v>311</v>
      </c>
    </row>
    <row r="187" spans="1:1">
      <c r="A187" s="127" t="s">
        <v>312</v>
      </c>
    </row>
    <row r="188" spans="1:1">
      <c r="A188" s="127" t="s">
        <v>313</v>
      </c>
    </row>
    <row r="189" spans="1:1">
      <c r="A189" s="127" t="s">
        <v>314</v>
      </c>
    </row>
    <row r="190" spans="1:1">
      <c r="A190" s="127" t="s">
        <v>315</v>
      </c>
    </row>
    <row r="191" spans="1:1">
      <c r="A191" s="127" t="s">
        <v>316</v>
      </c>
    </row>
    <row r="192" spans="1:1">
      <c r="A192" s="127" t="s">
        <v>317</v>
      </c>
    </row>
    <row r="193" spans="1:1">
      <c r="A193" s="127" t="s">
        <v>318</v>
      </c>
    </row>
    <row r="194" spans="1:1">
      <c r="A194" s="127" t="s">
        <v>319</v>
      </c>
    </row>
    <row r="195" spans="1:1">
      <c r="A195" s="127" t="s">
        <v>320</v>
      </c>
    </row>
    <row r="196" spans="1:1">
      <c r="A196" s="127" t="s">
        <v>321</v>
      </c>
    </row>
    <row r="197" spans="1:1">
      <c r="A197" s="122" t="s">
        <v>322</v>
      </c>
    </row>
    <row r="198" spans="1:1">
      <c r="A198" s="126" t="s">
        <v>205</v>
      </c>
    </row>
    <row r="199" spans="1:1">
      <c r="A199" s="127" t="s">
        <v>323</v>
      </c>
    </row>
    <row r="200" spans="1:1">
      <c r="A200" s="127" t="s">
        <v>324</v>
      </c>
    </row>
    <row r="201" spans="1:1">
      <c r="A201" s="127" t="s">
        <v>325</v>
      </c>
    </row>
    <row r="202" spans="1:1">
      <c r="A202" s="127" t="s">
        <v>326</v>
      </c>
    </row>
    <row r="203" spans="1:1">
      <c r="A203" s="127" t="s">
        <v>327</v>
      </c>
    </row>
    <row r="204" spans="1:1">
      <c r="A204" s="127" t="s">
        <v>328</v>
      </c>
    </row>
    <row r="205" spans="1:1">
      <c r="A205" s="127" t="s">
        <v>329</v>
      </c>
    </row>
    <row r="206" spans="1:1">
      <c r="A206" s="127" t="s">
        <v>330</v>
      </c>
    </row>
    <row r="207" spans="1:1">
      <c r="A207" s="127" t="s">
        <v>331</v>
      </c>
    </row>
    <row r="208" spans="1:1">
      <c r="A208" s="127" t="s">
        <v>332</v>
      </c>
    </row>
    <row r="209" spans="1:1">
      <c r="A209" s="122" t="s">
        <v>333</v>
      </c>
    </row>
    <row r="210" spans="1:1">
      <c r="A210" s="126" t="s">
        <v>205</v>
      </c>
    </row>
    <row r="211" spans="1:1">
      <c r="A211" s="127" t="s">
        <v>334</v>
      </c>
    </row>
    <row r="212" spans="1:1">
      <c r="A212" s="127" t="s">
        <v>335</v>
      </c>
    </row>
    <row r="213" spans="1:1">
      <c r="A213" s="127" t="s">
        <v>336</v>
      </c>
    </row>
    <row r="214" spans="1:1">
      <c r="A214" s="127" t="s">
        <v>337</v>
      </c>
    </row>
    <row r="215" spans="1:1">
      <c r="A215" s="127" t="s">
        <v>338</v>
      </c>
    </row>
    <row r="216" spans="1:1">
      <c r="A216" s="127" t="s">
        <v>339</v>
      </c>
    </row>
    <row r="217" spans="1:1">
      <c r="A217" s="127" t="s">
        <v>340</v>
      </c>
    </row>
    <row r="218" spans="1:1">
      <c r="A218" s="122" t="s">
        <v>341</v>
      </c>
    </row>
    <row r="219" spans="1:1">
      <c r="A219" s="126" t="s">
        <v>205</v>
      </c>
    </row>
    <row r="220" spans="1:1">
      <c r="A220" s="127" t="s">
        <v>342</v>
      </c>
    </row>
    <row r="221" spans="1:1">
      <c r="A221" s="127" t="s">
        <v>343</v>
      </c>
    </row>
    <row r="222" spans="1:1">
      <c r="A222" s="127" t="s">
        <v>344</v>
      </c>
    </row>
    <row r="223" spans="1:1">
      <c r="A223" s="127" t="s">
        <v>345</v>
      </c>
    </row>
    <row r="224" spans="1:1">
      <c r="A224" s="127" t="s">
        <v>346</v>
      </c>
    </row>
    <row r="225" spans="1:1">
      <c r="A225" s="127" t="s">
        <v>281</v>
      </c>
    </row>
    <row r="226" spans="1:1">
      <c r="A226" s="127" t="s">
        <v>347</v>
      </c>
    </row>
    <row r="227" spans="1:1">
      <c r="A227" s="127" t="s">
        <v>264</v>
      </c>
    </row>
    <row r="228" spans="1:1">
      <c r="A228" s="127" t="s">
        <v>348</v>
      </c>
    </row>
    <row r="229" spans="1:1">
      <c r="A229" s="127" t="s">
        <v>349</v>
      </c>
    </row>
    <row r="230" spans="1:1">
      <c r="A230" s="127" t="s">
        <v>350</v>
      </c>
    </row>
    <row r="231" spans="1:1">
      <c r="A231" s="127" t="s">
        <v>351</v>
      </c>
    </row>
    <row r="232" spans="1:1">
      <c r="A232" s="127" t="s">
        <v>352</v>
      </c>
    </row>
    <row r="233" spans="1:1">
      <c r="A233" s="127" t="s">
        <v>353</v>
      </c>
    </row>
    <row r="234" spans="1:1">
      <c r="A234" s="127" t="s">
        <v>354</v>
      </c>
    </row>
    <row r="235" spans="1:1">
      <c r="A235" s="122" t="s">
        <v>355</v>
      </c>
    </row>
    <row r="236" spans="1:1">
      <c r="A236" s="126" t="s">
        <v>205</v>
      </c>
    </row>
    <row r="237" spans="1:1">
      <c r="A237" s="127" t="s">
        <v>356</v>
      </c>
    </row>
    <row r="238" spans="1:1">
      <c r="A238" s="127" t="s">
        <v>357</v>
      </c>
    </row>
    <row r="239" spans="1:1">
      <c r="A239" s="127" t="s">
        <v>358</v>
      </c>
    </row>
    <row r="240" spans="1:1">
      <c r="A240" s="122" t="s">
        <v>359</v>
      </c>
    </row>
    <row r="241" spans="1:1">
      <c r="A241" s="126" t="s">
        <v>205</v>
      </c>
    </row>
    <row r="242" spans="1:1">
      <c r="A242" s="127" t="s">
        <v>360</v>
      </c>
    </row>
    <row r="243" spans="1:1">
      <c r="A243" s="127" t="s">
        <v>361</v>
      </c>
    </row>
    <row r="244" spans="1:1">
      <c r="A244" s="127" t="s">
        <v>362</v>
      </c>
    </row>
    <row r="245" spans="1:1">
      <c r="A245" s="127" t="s">
        <v>363</v>
      </c>
    </row>
    <row r="246" spans="1:1">
      <c r="A246" s="127" t="s">
        <v>364</v>
      </c>
    </row>
    <row r="247" spans="1:1">
      <c r="A247" s="127" t="s">
        <v>365</v>
      </c>
    </row>
    <row r="248" spans="1:1">
      <c r="A248" s="127" t="s">
        <v>366</v>
      </c>
    </row>
    <row r="249" spans="1:1">
      <c r="A249" s="127" t="s">
        <v>367</v>
      </c>
    </row>
    <row r="250" spans="1:1">
      <c r="A250" s="127" t="s">
        <v>368</v>
      </c>
    </row>
    <row r="251" spans="1:1">
      <c r="A251" s="122" t="s">
        <v>369</v>
      </c>
    </row>
    <row r="252" spans="1:1">
      <c r="A252" s="126" t="s">
        <v>205</v>
      </c>
    </row>
    <row r="253" spans="1:1">
      <c r="A253" s="127" t="s">
        <v>370</v>
      </c>
    </row>
    <row r="254" spans="1:1">
      <c r="A254" s="127" t="s">
        <v>371</v>
      </c>
    </row>
    <row r="255" spans="1:1">
      <c r="A255" s="127" t="s">
        <v>372</v>
      </c>
    </row>
    <row r="256" spans="1:1">
      <c r="A256" s="127" t="s">
        <v>373</v>
      </c>
    </row>
    <row r="257" spans="1:1">
      <c r="A257" s="127" t="s">
        <v>374</v>
      </c>
    </row>
    <row r="258" spans="1:1">
      <c r="A258" s="127" t="s">
        <v>375</v>
      </c>
    </row>
    <row r="259" spans="1:1">
      <c r="A259" s="127" t="s">
        <v>376</v>
      </c>
    </row>
    <row r="260" spans="1:1">
      <c r="A260" s="127" t="s">
        <v>377</v>
      </c>
    </row>
    <row r="261" spans="1:1">
      <c r="A261" s="122" t="s">
        <v>378</v>
      </c>
    </row>
    <row r="262" spans="1:1">
      <c r="A262" s="126" t="s">
        <v>205</v>
      </c>
    </row>
    <row r="263" spans="1:1">
      <c r="A263" s="127" t="s">
        <v>379</v>
      </c>
    </row>
    <row r="264" spans="1:1">
      <c r="A264" s="127" t="s">
        <v>380</v>
      </c>
    </row>
    <row r="265" spans="1:1">
      <c r="A265" s="127" t="s">
        <v>381</v>
      </c>
    </row>
    <row r="266" spans="1:1">
      <c r="A266" s="127" t="s">
        <v>382</v>
      </c>
    </row>
    <row r="267" spans="1:1">
      <c r="A267" s="127" t="s">
        <v>383</v>
      </c>
    </row>
    <row r="268" spans="1:1">
      <c r="A268" s="127" t="s">
        <v>384</v>
      </c>
    </row>
    <row r="269" spans="1:1">
      <c r="A269" s="127" t="s">
        <v>385</v>
      </c>
    </row>
    <row r="270" spans="1:1">
      <c r="A270" s="127" t="s">
        <v>386</v>
      </c>
    </row>
    <row r="271" spans="1:1">
      <c r="A271" s="127" t="s">
        <v>387</v>
      </c>
    </row>
    <row r="272" spans="1:1">
      <c r="A272" s="127" t="s">
        <v>388</v>
      </c>
    </row>
    <row r="273" spans="1:1">
      <c r="A273" s="127" t="s">
        <v>389</v>
      </c>
    </row>
    <row r="274" spans="1:1">
      <c r="A274" s="127" t="s">
        <v>390</v>
      </c>
    </row>
    <row r="275" spans="1:1">
      <c r="A275" s="127" t="s">
        <v>391</v>
      </c>
    </row>
    <row r="276" spans="1:1">
      <c r="A276" s="122" t="s">
        <v>392</v>
      </c>
    </row>
    <row r="277" spans="1:1">
      <c r="A277" s="126" t="s">
        <v>205</v>
      </c>
    </row>
    <row r="278" spans="1:1">
      <c r="A278" s="127" t="s">
        <v>393</v>
      </c>
    </row>
    <row r="279" spans="1:1">
      <c r="A279" s="127" t="s">
        <v>394</v>
      </c>
    </row>
    <row r="280" spans="1:1">
      <c r="A280" s="127" t="s">
        <v>395</v>
      </c>
    </row>
    <row r="281" spans="1:1">
      <c r="A281" s="127" t="s">
        <v>396</v>
      </c>
    </row>
    <row r="282" spans="1:1">
      <c r="A282" s="127" t="s">
        <v>397</v>
      </c>
    </row>
    <row r="283" spans="1:1">
      <c r="A283" s="127" t="s">
        <v>398</v>
      </c>
    </row>
    <row r="284" spans="1:1">
      <c r="A284" s="127" t="s">
        <v>399</v>
      </c>
    </row>
    <row r="285" spans="1:1">
      <c r="A285" s="122" t="s">
        <v>400</v>
      </c>
    </row>
    <row r="286" spans="1:1">
      <c r="A286" s="126" t="s">
        <v>205</v>
      </c>
    </row>
    <row r="287" spans="1:1">
      <c r="A287" s="127" t="s">
        <v>401</v>
      </c>
    </row>
    <row r="288" spans="1:1">
      <c r="A288" s="127" t="s">
        <v>402</v>
      </c>
    </row>
    <row r="289" spans="1:1">
      <c r="A289" s="127" t="s">
        <v>403</v>
      </c>
    </row>
    <row r="290" spans="1:1">
      <c r="A290" s="127" t="s">
        <v>404</v>
      </c>
    </row>
    <row r="291" spans="1:1">
      <c r="A291" s="127" t="s">
        <v>405</v>
      </c>
    </row>
    <row r="292" spans="1:1">
      <c r="A292" s="127" t="s">
        <v>406</v>
      </c>
    </row>
    <row r="293" spans="1:1">
      <c r="A293" s="127" t="s">
        <v>407</v>
      </c>
    </row>
    <row r="294" spans="1:1">
      <c r="A294" s="127" t="s">
        <v>408</v>
      </c>
    </row>
    <row r="295" spans="1:1">
      <c r="A295" s="127" t="s">
        <v>409</v>
      </c>
    </row>
    <row r="296" spans="1:1">
      <c r="A296" s="122" t="s">
        <v>410</v>
      </c>
    </row>
    <row r="297" spans="1:1">
      <c r="A297" s="126" t="s">
        <v>205</v>
      </c>
    </row>
    <row r="298" spans="1:1">
      <c r="A298" s="127" t="s">
        <v>411</v>
      </c>
    </row>
    <row r="299" spans="1:1">
      <c r="A299" s="127" t="s">
        <v>412</v>
      </c>
    </row>
    <row r="300" spans="1:1">
      <c r="A300" s="127" t="s">
        <v>413</v>
      </c>
    </row>
    <row r="301" spans="1:1">
      <c r="A301" s="127" t="s">
        <v>414</v>
      </c>
    </row>
    <row r="302" spans="1:1">
      <c r="A302" s="127" t="s">
        <v>415</v>
      </c>
    </row>
    <row r="303" spans="1:1">
      <c r="A303" s="127" t="s">
        <v>416</v>
      </c>
    </row>
    <row r="304" spans="1:1">
      <c r="A304" s="127" t="s">
        <v>417</v>
      </c>
    </row>
    <row r="305" spans="1:1">
      <c r="A305" s="122" t="s">
        <v>418</v>
      </c>
    </row>
    <row r="306" spans="1:1">
      <c r="A306" s="126" t="s">
        <v>205</v>
      </c>
    </row>
    <row r="307" spans="1:1">
      <c r="A307" s="127" t="s">
        <v>419</v>
      </c>
    </row>
    <row r="308" spans="1:1">
      <c r="A308" s="127" t="s">
        <v>420</v>
      </c>
    </row>
    <row r="309" spans="1:1">
      <c r="A309" s="127" t="s">
        <v>421</v>
      </c>
    </row>
    <row r="310" spans="1:1">
      <c r="A310" s="127" t="s">
        <v>422</v>
      </c>
    </row>
    <row r="311" spans="1:1">
      <c r="A311" s="127" t="s">
        <v>423</v>
      </c>
    </row>
    <row r="312" spans="1:1">
      <c r="A312" s="127" t="s">
        <v>424</v>
      </c>
    </row>
    <row r="313" spans="1:1">
      <c r="A313" s="127" t="s">
        <v>338</v>
      </c>
    </row>
    <row r="314" spans="1:1">
      <c r="A314" s="127" t="s">
        <v>425</v>
      </c>
    </row>
    <row r="315" spans="1:1">
      <c r="A315" s="127" t="s">
        <v>426</v>
      </c>
    </row>
    <row r="316" spans="1:1">
      <c r="A316" s="127" t="s">
        <v>427</v>
      </c>
    </row>
    <row r="317" spans="1:1">
      <c r="A317" s="127" t="s">
        <v>428</v>
      </c>
    </row>
    <row r="318" spans="1:1">
      <c r="A318" s="127" t="s">
        <v>429</v>
      </c>
    </row>
    <row r="319" spans="1:1">
      <c r="A319" s="127" t="s">
        <v>430</v>
      </c>
    </row>
    <row r="320" spans="1:1">
      <c r="A320" s="127" t="s">
        <v>431</v>
      </c>
    </row>
    <row r="321" spans="1:1">
      <c r="A321" s="127" t="s">
        <v>432</v>
      </c>
    </row>
    <row r="322" spans="1:1">
      <c r="A322" s="127" t="s">
        <v>433</v>
      </c>
    </row>
    <row r="323" spans="1:1">
      <c r="A323" s="127" t="s">
        <v>434</v>
      </c>
    </row>
    <row r="324" spans="1:1">
      <c r="A324" s="127" t="s">
        <v>435</v>
      </c>
    </row>
    <row r="325" spans="1:1">
      <c r="A325" s="122" t="s">
        <v>436</v>
      </c>
    </row>
    <row r="326" spans="1:1">
      <c r="A326" s="126" t="s">
        <v>205</v>
      </c>
    </row>
    <row r="327" spans="1:1">
      <c r="A327" s="127" t="s">
        <v>175</v>
      </c>
    </row>
    <row r="328" spans="1:1">
      <c r="A328" s="127" t="s">
        <v>370</v>
      </c>
    </row>
    <row r="329" spans="1:1">
      <c r="A329" s="127" t="s">
        <v>437</v>
      </c>
    </row>
    <row r="330" spans="1:1">
      <c r="A330" s="127" t="s">
        <v>438</v>
      </c>
    </row>
    <row r="331" spans="1:1">
      <c r="A331" s="127" t="s">
        <v>439</v>
      </c>
    </row>
    <row r="332" spans="1:1">
      <c r="A332" s="127" t="s">
        <v>440</v>
      </c>
    </row>
    <row r="333" spans="1:1">
      <c r="A333" s="127" t="s">
        <v>441</v>
      </c>
    </row>
    <row r="334" spans="1:1">
      <c r="A334" s="122" t="s">
        <v>442</v>
      </c>
    </row>
    <row r="335" spans="1:1">
      <c r="A335" s="126" t="s">
        <v>205</v>
      </c>
    </row>
    <row r="336" spans="1:1">
      <c r="A336" s="127" t="s">
        <v>370</v>
      </c>
    </row>
    <row r="337" spans="1:1">
      <c r="A337" s="127" t="s">
        <v>443</v>
      </c>
    </row>
    <row r="338" spans="1:1">
      <c r="A338" s="127" t="s">
        <v>444</v>
      </c>
    </row>
    <row r="339" spans="1:1">
      <c r="A339" s="127" t="s">
        <v>445</v>
      </c>
    </row>
    <row r="340" spans="1:1">
      <c r="A340" s="127" t="s">
        <v>446</v>
      </c>
    </row>
    <row r="341" spans="1:1">
      <c r="A341" s="127" t="s">
        <v>447</v>
      </c>
    </row>
    <row r="342" spans="1:1">
      <c r="A342" s="127" t="s">
        <v>448</v>
      </c>
    </row>
    <row r="343" spans="1:1">
      <c r="A343" s="127" t="s">
        <v>449</v>
      </c>
    </row>
    <row r="344" spans="1:1">
      <c r="A344" s="127" t="s">
        <v>450</v>
      </c>
    </row>
    <row r="345" spans="1:1">
      <c r="A345" s="127" t="s">
        <v>451</v>
      </c>
    </row>
    <row r="346" spans="1:1">
      <c r="A346" s="127" t="s">
        <v>452</v>
      </c>
    </row>
    <row r="347" spans="1:1">
      <c r="A347" s="127" t="s">
        <v>453</v>
      </c>
    </row>
    <row r="348" spans="1:1">
      <c r="A348" s="122" t="s">
        <v>454</v>
      </c>
    </row>
    <row r="349" spans="1:1">
      <c r="A349" s="126" t="s">
        <v>205</v>
      </c>
    </row>
    <row r="350" spans="1:1">
      <c r="A350" s="127" t="s">
        <v>455</v>
      </c>
    </row>
    <row r="351" spans="1:1">
      <c r="A351" s="127" t="s">
        <v>456</v>
      </c>
    </row>
    <row r="352" spans="1:1">
      <c r="A352" s="127" t="s">
        <v>457</v>
      </c>
    </row>
    <row r="353" spans="1:1">
      <c r="A353" s="127" t="s">
        <v>458</v>
      </c>
    </row>
    <row r="354" spans="1:1">
      <c r="A354" s="127" t="s">
        <v>459</v>
      </c>
    </row>
    <row r="355" spans="1:1">
      <c r="A355" s="127" t="s">
        <v>460</v>
      </c>
    </row>
    <row r="356" spans="1:1">
      <c r="A356" s="127" t="s">
        <v>461</v>
      </c>
    </row>
    <row r="357" spans="1:1">
      <c r="A357" s="127" t="s">
        <v>462</v>
      </c>
    </row>
    <row r="358" spans="1:1">
      <c r="A358" s="127" t="s">
        <v>463</v>
      </c>
    </row>
    <row r="359" spans="1:1">
      <c r="A359" s="127" t="s">
        <v>464</v>
      </c>
    </row>
    <row r="360" spans="1:1">
      <c r="A360" s="127" t="s">
        <v>465</v>
      </c>
    </row>
    <row r="361" spans="1:1">
      <c r="A361" s="122" t="s">
        <v>466</v>
      </c>
    </row>
    <row r="362" spans="1:1">
      <c r="A362" s="126" t="s">
        <v>205</v>
      </c>
    </row>
    <row r="363" spans="1:1">
      <c r="A363" s="128" t="s">
        <v>467</v>
      </c>
    </row>
    <row r="364" spans="1:1">
      <c r="A364" s="128" t="s">
        <v>263</v>
      </c>
    </row>
    <row r="365" spans="1:1">
      <c r="A365" s="128" t="s">
        <v>468</v>
      </c>
    </row>
    <row r="366" spans="1:1">
      <c r="A366" s="128" t="s">
        <v>469</v>
      </c>
    </row>
    <row r="367" spans="1:1">
      <c r="A367" s="128" t="s">
        <v>470</v>
      </c>
    </row>
    <row r="368" spans="1:1">
      <c r="A368" s="128" t="s">
        <v>471</v>
      </c>
    </row>
    <row r="369" spans="1:1">
      <c r="A369" s="128" t="s">
        <v>472</v>
      </c>
    </row>
    <row r="370" spans="1:1">
      <c r="A370" s="128" t="s">
        <v>473</v>
      </c>
    </row>
    <row r="371" spans="1:1">
      <c r="A371" s="128" t="s">
        <v>474</v>
      </c>
    </row>
    <row r="372" spans="1:1">
      <c r="A372" s="122" t="s">
        <v>475</v>
      </c>
    </row>
    <row r="373" spans="1:1">
      <c r="A373" s="126" t="s">
        <v>205</v>
      </c>
    </row>
    <row r="374" spans="1:1">
      <c r="A374" s="127" t="s">
        <v>476</v>
      </c>
    </row>
    <row r="375" spans="1:1">
      <c r="A375" s="127" t="s">
        <v>477</v>
      </c>
    </row>
    <row r="376" spans="1:1">
      <c r="A376" s="127" t="s">
        <v>478</v>
      </c>
    </row>
    <row r="377" spans="1:1">
      <c r="A377" s="127" t="s">
        <v>479</v>
      </c>
    </row>
    <row r="378" spans="1:1">
      <c r="A378" s="127" t="s">
        <v>338</v>
      </c>
    </row>
    <row r="379" spans="1:1">
      <c r="A379" s="127" t="s">
        <v>480</v>
      </c>
    </row>
    <row r="380" spans="1:1">
      <c r="A380" s="127" t="s">
        <v>481</v>
      </c>
    </row>
    <row r="381" spans="1:1">
      <c r="A381" s="127" t="s">
        <v>482</v>
      </c>
    </row>
    <row r="382" spans="1:1">
      <c r="A382" s="127" t="s">
        <v>483</v>
      </c>
    </row>
    <row r="383" spans="1:1">
      <c r="A383" s="127" t="s">
        <v>484</v>
      </c>
    </row>
    <row r="384" spans="1:1">
      <c r="A384" s="122" t="s">
        <v>485</v>
      </c>
    </row>
    <row r="385" spans="1:1">
      <c r="A385" s="126" t="s">
        <v>205</v>
      </c>
    </row>
    <row r="386" spans="1:1">
      <c r="A386" s="127" t="s">
        <v>486</v>
      </c>
    </row>
    <row r="387" spans="1:1">
      <c r="A387" s="127" t="s">
        <v>487</v>
      </c>
    </row>
    <row r="388" spans="1:1">
      <c r="A388" s="127" t="s">
        <v>412</v>
      </c>
    </row>
    <row r="389" spans="1:1">
      <c r="A389" s="127" t="s">
        <v>328</v>
      </c>
    </row>
    <row r="390" spans="1:1">
      <c r="A390" s="127" t="s">
        <v>488</v>
      </c>
    </row>
    <row r="391" spans="1:1">
      <c r="A391" s="127" t="s">
        <v>489</v>
      </c>
    </row>
    <row r="392" spans="1:1">
      <c r="A392" s="127" t="s">
        <v>329</v>
      </c>
    </row>
    <row r="393" spans="1:1">
      <c r="A393" s="127" t="s">
        <v>490</v>
      </c>
    </row>
    <row r="394" spans="1:1">
      <c r="A394" s="127" t="s">
        <v>491</v>
      </c>
    </row>
    <row r="395" spans="1:1">
      <c r="A395" s="127" t="s">
        <v>492</v>
      </c>
    </row>
    <row r="396" spans="1:1">
      <c r="A396" s="122" t="s">
        <v>493</v>
      </c>
    </row>
    <row r="397" spans="1:1">
      <c r="A397" s="126" t="s">
        <v>205</v>
      </c>
    </row>
    <row r="398" spans="1:1">
      <c r="A398" s="127" t="s">
        <v>494</v>
      </c>
    </row>
    <row r="399" spans="1:1">
      <c r="A399" s="127" t="s">
        <v>495</v>
      </c>
    </row>
    <row r="400" spans="1:1">
      <c r="A400" s="127" t="s">
        <v>496</v>
      </c>
    </row>
    <row r="401" spans="1:1">
      <c r="A401" s="127" t="s">
        <v>497</v>
      </c>
    </row>
    <row r="402" spans="1:1">
      <c r="A402" s="127" t="s">
        <v>121</v>
      </c>
    </row>
    <row r="403" spans="1:1">
      <c r="A403" s="127" t="s">
        <v>498</v>
      </c>
    </row>
    <row r="404" spans="1:1">
      <c r="A404" s="122" t="s">
        <v>499</v>
      </c>
    </row>
    <row r="405" spans="1:1">
      <c r="A405" s="126" t="s">
        <v>205</v>
      </c>
    </row>
    <row r="406" spans="1:1">
      <c r="A406" s="127" t="s">
        <v>476</v>
      </c>
    </row>
    <row r="407" spans="1:1">
      <c r="A407" s="127" t="s">
        <v>500</v>
      </c>
    </row>
    <row r="408" spans="1:1">
      <c r="A408" s="127" t="s">
        <v>501</v>
      </c>
    </row>
    <row r="409" spans="1:1">
      <c r="A409" s="127" t="s">
        <v>502</v>
      </c>
    </row>
    <row r="410" spans="1:1">
      <c r="A410" s="127" t="s">
        <v>503</v>
      </c>
    </row>
    <row r="411" spans="1:1">
      <c r="A411" s="127" t="s">
        <v>210</v>
      </c>
    </row>
    <row r="412" spans="1:1">
      <c r="A412" s="127" t="s">
        <v>504</v>
      </c>
    </row>
    <row r="413" spans="1:1">
      <c r="A413" s="127" t="s">
        <v>505</v>
      </c>
    </row>
    <row r="414" spans="1:1">
      <c r="A414" s="127" t="s">
        <v>506</v>
      </c>
    </row>
    <row r="415" spans="1:1">
      <c r="A415" s="127" t="s">
        <v>507</v>
      </c>
    </row>
    <row r="416" spans="1:1">
      <c r="A416" s="127" t="s">
        <v>508</v>
      </c>
    </row>
    <row r="417" spans="1:1">
      <c r="A417" s="122" t="s">
        <v>509</v>
      </c>
    </row>
    <row r="418" spans="1:1">
      <c r="A418" s="126" t="s">
        <v>205</v>
      </c>
    </row>
    <row r="419" spans="1:1">
      <c r="A419" s="127" t="s">
        <v>510</v>
      </c>
    </row>
    <row r="420" spans="1:1">
      <c r="A420" s="127" t="s">
        <v>511</v>
      </c>
    </row>
    <row r="421" spans="1:1">
      <c r="A421" s="127" t="s">
        <v>512</v>
      </c>
    </row>
    <row r="422" spans="1:1">
      <c r="A422" s="127" t="s">
        <v>513</v>
      </c>
    </row>
    <row r="423" spans="1:1">
      <c r="A423" s="127" t="s">
        <v>514</v>
      </c>
    </row>
    <row r="424" spans="1:1">
      <c r="A424" s="127" t="s">
        <v>515</v>
      </c>
    </row>
    <row r="425" spans="1:1">
      <c r="A425" s="127" t="s">
        <v>516</v>
      </c>
    </row>
    <row r="426" spans="1:1">
      <c r="A426" s="127" t="s">
        <v>517</v>
      </c>
    </row>
    <row r="427" spans="1:1">
      <c r="A427" s="127" t="s">
        <v>518</v>
      </c>
    </row>
    <row r="428" spans="1:1">
      <c r="A428" s="127" t="s">
        <v>519</v>
      </c>
    </row>
    <row r="429" spans="1:1">
      <c r="A429" s="122" t="s">
        <v>520</v>
      </c>
    </row>
    <row r="430" spans="1:1">
      <c r="A430" s="126" t="s">
        <v>205</v>
      </c>
    </row>
    <row r="431" spans="1:1">
      <c r="A431" s="127" t="s">
        <v>521</v>
      </c>
    </row>
    <row r="432" spans="1:1">
      <c r="A432" s="127" t="s">
        <v>522</v>
      </c>
    </row>
    <row r="433" spans="1:1">
      <c r="A433" s="127" t="s">
        <v>523</v>
      </c>
    </row>
    <row r="434" spans="1:1">
      <c r="A434" s="122" t="s">
        <v>524</v>
      </c>
    </row>
    <row r="435" spans="1:1">
      <c r="A435" s="126" t="s">
        <v>205</v>
      </c>
    </row>
    <row r="436" spans="1:1">
      <c r="A436" s="129" t="s">
        <v>525</v>
      </c>
    </row>
    <row r="437" spans="1:1">
      <c r="A437" s="129" t="s">
        <v>526</v>
      </c>
    </row>
    <row r="438" spans="1:1">
      <c r="A438" s="129" t="s">
        <v>527</v>
      </c>
    </row>
    <row r="439" spans="1:1">
      <c r="A439" s="129" t="s">
        <v>528</v>
      </c>
    </row>
    <row r="440" spans="1:1">
      <c r="A440" s="129" t="s">
        <v>529</v>
      </c>
    </row>
    <row r="441" spans="1:1">
      <c r="A441" s="129" t="s">
        <v>530</v>
      </c>
    </row>
    <row r="442" spans="1:1">
      <c r="A442" s="129" t="s">
        <v>531</v>
      </c>
    </row>
    <row r="443" spans="1:1">
      <c r="A443" s="129" t="s">
        <v>532</v>
      </c>
    </row>
    <row r="444" spans="1:1">
      <c r="A444" s="129" t="s">
        <v>533</v>
      </c>
    </row>
    <row r="445" spans="1:1">
      <c r="A445" s="129" t="s">
        <v>534</v>
      </c>
    </row>
    <row r="446" spans="1:1">
      <c r="A446" s="122" t="s">
        <v>535</v>
      </c>
    </row>
    <row r="447" spans="1:1">
      <c r="A447" s="126" t="s">
        <v>205</v>
      </c>
    </row>
    <row r="448" spans="1:1">
      <c r="A448" s="127" t="s">
        <v>536</v>
      </c>
    </row>
    <row r="449" spans="1:1">
      <c r="A449" s="127" t="s">
        <v>537</v>
      </c>
    </row>
    <row r="450" spans="1:1">
      <c r="A450" s="127" t="s">
        <v>538</v>
      </c>
    </row>
    <row r="451" spans="1:1">
      <c r="A451" s="127" t="s">
        <v>539</v>
      </c>
    </row>
    <row r="452" spans="1:1">
      <c r="A452" s="127" t="s">
        <v>540</v>
      </c>
    </row>
    <row r="453" spans="1:1">
      <c r="A453" s="127" t="s">
        <v>541</v>
      </c>
    </row>
    <row r="454" spans="1:1">
      <c r="A454" s="127" t="s">
        <v>542</v>
      </c>
    </row>
    <row r="455" spans="1:1">
      <c r="A455" s="127" t="s">
        <v>543</v>
      </c>
    </row>
    <row r="456" spans="1:1">
      <c r="A456" s="127" t="s">
        <v>544</v>
      </c>
    </row>
    <row r="457" spans="1:1">
      <c r="A457" s="127" t="s">
        <v>545</v>
      </c>
    </row>
    <row r="458" spans="1:1">
      <c r="A458" s="127" t="s">
        <v>546</v>
      </c>
    </row>
    <row r="459" spans="1:1">
      <c r="A459" s="122" t="s">
        <v>547</v>
      </c>
    </row>
    <row r="460" spans="1:1">
      <c r="A460" s="126" t="s">
        <v>205</v>
      </c>
    </row>
    <row r="461" spans="1:1">
      <c r="A461" s="127" t="s">
        <v>548</v>
      </c>
    </row>
    <row r="462" spans="1:1">
      <c r="A462" s="127" t="s">
        <v>549</v>
      </c>
    </row>
    <row r="463" spans="1:1">
      <c r="A463" s="127" t="s">
        <v>414</v>
      </c>
    </row>
    <row r="464" spans="1:1">
      <c r="A464" s="127" t="s">
        <v>550</v>
      </c>
    </row>
    <row r="465" spans="1:1">
      <c r="A465" s="127" t="s">
        <v>551</v>
      </c>
    </row>
    <row r="466" spans="1:1">
      <c r="A466" s="127" t="s">
        <v>552</v>
      </c>
    </row>
    <row r="467" spans="1:1">
      <c r="A467" s="127" t="s">
        <v>553</v>
      </c>
    </row>
    <row r="468" spans="1:1">
      <c r="A468" s="127" t="s">
        <v>554</v>
      </c>
    </row>
    <row r="469" spans="1:1">
      <c r="A469" s="122" t="s">
        <v>555</v>
      </c>
    </row>
    <row r="470" spans="1:1">
      <c r="A470" s="126" t="s">
        <v>205</v>
      </c>
    </row>
    <row r="471" spans="1:1">
      <c r="A471" s="127" t="s">
        <v>303</v>
      </c>
    </row>
    <row r="472" spans="1:1">
      <c r="A472" s="127" t="s">
        <v>556</v>
      </c>
    </row>
    <row r="473" spans="1:1">
      <c r="A473" s="127" t="s">
        <v>349</v>
      </c>
    </row>
    <row r="474" spans="1:1">
      <c r="A474" s="127" t="s">
        <v>557</v>
      </c>
    </row>
    <row r="475" spans="1:1">
      <c r="A475" s="127" t="s">
        <v>558</v>
      </c>
    </row>
    <row r="476" spans="1:1">
      <c r="A476" s="127" t="s">
        <v>559</v>
      </c>
    </row>
    <row r="477" spans="1:1">
      <c r="A477" s="127" t="s">
        <v>560</v>
      </c>
    </row>
    <row r="478" spans="1:1">
      <c r="A478" s="127" t="s">
        <v>561</v>
      </c>
    </row>
    <row r="479" spans="1:1">
      <c r="A479" s="127" t="s">
        <v>508</v>
      </c>
    </row>
    <row r="480" spans="1:1">
      <c r="A480" s="122" t="s">
        <v>562</v>
      </c>
    </row>
    <row r="481" spans="1:1">
      <c r="A481" s="126" t="s">
        <v>205</v>
      </c>
    </row>
    <row r="482" spans="1:1">
      <c r="A482" s="127" t="s">
        <v>302</v>
      </c>
    </row>
    <row r="483" spans="1:1">
      <c r="A483" s="127" t="s">
        <v>563</v>
      </c>
    </row>
    <row r="484" spans="1:1">
      <c r="A484" s="127" t="s">
        <v>564</v>
      </c>
    </row>
    <row r="485" spans="1:1">
      <c r="A485" s="127" t="s">
        <v>565</v>
      </c>
    </row>
    <row r="486" spans="1:1">
      <c r="A486" s="127" t="s">
        <v>566</v>
      </c>
    </row>
    <row r="487" spans="1:1">
      <c r="A487" s="127" t="s">
        <v>567</v>
      </c>
    </row>
    <row r="488" spans="1:1">
      <c r="A488" s="127" t="s">
        <v>568</v>
      </c>
    </row>
    <row r="489" spans="1:1">
      <c r="A489" s="122" t="s">
        <v>569</v>
      </c>
    </row>
    <row r="490" spans="1:1">
      <c r="A490" s="126" t="s">
        <v>205</v>
      </c>
    </row>
    <row r="491" spans="1:1">
      <c r="A491" s="127" t="s">
        <v>570</v>
      </c>
    </row>
    <row r="492" spans="1:1">
      <c r="A492" s="127" t="s">
        <v>292</v>
      </c>
    </row>
    <row r="493" spans="1:1">
      <c r="A493" s="127" t="s">
        <v>571</v>
      </c>
    </row>
    <row r="494" spans="1:1">
      <c r="A494" s="127" t="s">
        <v>121</v>
      </c>
    </row>
    <row r="495" spans="1:1">
      <c r="A495" s="127" t="s">
        <v>572</v>
      </c>
    </row>
    <row r="496" spans="1:1">
      <c r="A496" s="127" t="s">
        <v>573</v>
      </c>
    </row>
    <row r="497" spans="1:4">
      <c r="A497" s="127" t="s">
        <v>574</v>
      </c>
    </row>
    <row r="498" spans="1:4">
      <c r="A498" s="127" t="s">
        <v>575</v>
      </c>
    </row>
    <row r="499" spans="1:4">
      <c r="A499" s="127" t="s">
        <v>576</v>
      </c>
    </row>
    <row r="500" spans="1:4">
      <c r="A500" s="127" t="s">
        <v>577</v>
      </c>
    </row>
    <row r="501" spans="1:4">
      <c r="A501" s="127" t="s">
        <v>578</v>
      </c>
      <c r="D501" s="116">
        <v>3</v>
      </c>
    </row>
    <row r="502" spans="1:4">
      <c r="A502" s="127" t="s">
        <v>579</v>
      </c>
    </row>
    <row r="503" spans="1:4">
      <c r="A503" s="127" t="s">
        <v>580</v>
      </c>
    </row>
    <row r="504" spans="1:4">
      <c r="A504" s="127" t="s">
        <v>581</v>
      </c>
    </row>
    <row r="505" spans="1:4">
      <c r="A505" s="122" t="s">
        <v>582</v>
      </c>
    </row>
    <row r="506" spans="1:4">
      <c r="A506" s="126" t="s">
        <v>205</v>
      </c>
    </row>
    <row r="507" spans="1:4">
      <c r="A507" s="127" t="s">
        <v>583</v>
      </c>
    </row>
    <row r="508" spans="1:4">
      <c r="A508" s="127" t="s">
        <v>584</v>
      </c>
    </row>
    <row r="509" spans="1:4">
      <c r="A509" s="127" t="s">
        <v>585</v>
      </c>
    </row>
    <row r="510" spans="1:4">
      <c r="A510" s="127" t="s">
        <v>586</v>
      </c>
    </row>
    <row r="511" spans="1:4">
      <c r="A511" s="127" t="s">
        <v>302</v>
      </c>
    </row>
    <row r="512" spans="1:4">
      <c r="A512" s="127" t="s">
        <v>587</v>
      </c>
    </row>
    <row r="513" spans="1:1">
      <c r="A513" s="127" t="s">
        <v>588</v>
      </c>
    </row>
    <row r="514" spans="1:1">
      <c r="A514" s="127" t="s">
        <v>589</v>
      </c>
    </row>
    <row r="515" spans="1:1">
      <c r="A515" s="127" t="s">
        <v>590</v>
      </c>
    </row>
    <row r="516" spans="1:1">
      <c r="A516" s="130"/>
    </row>
    <row r="517" spans="1:1">
      <c r="A517" s="130"/>
    </row>
    <row r="518" spans="1:1">
      <c r="A518" s="130"/>
    </row>
    <row r="519" spans="1:1">
      <c r="A519" s="130"/>
    </row>
    <row r="520" spans="1:1">
      <c r="A520" s="130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59"/>
  <sheetViews>
    <sheetView topLeftCell="A13" workbookViewId="0"/>
  </sheetViews>
  <sheetFormatPr defaultColWidth="9" defaultRowHeight="12.75"/>
  <cols>
    <col min="2" max="2" width="44" style="131" customWidth="1"/>
  </cols>
  <sheetData>
    <row r="5" spans="1:3">
      <c r="A5" s="132">
        <v>1</v>
      </c>
      <c r="B5" s="133" t="s">
        <v>591</v>
      </c>
      <c r="C5" s="132">
        <v>1</v>
      </c>
    </row>
    <row r="6" spans="1:3">
      <c r="A6" s="132">
        <v>2</v>
      </c>
      <c r="B6" s="133" t="s">
        <v>592</v>
      </c>
      <c r="C6" s="132">
        <v>2</v>
      </c>
    </row>
    <row r="7" spans="1:3">
      <c r="A7" s="132">
        <v>3</v>
      </c>
      <c r="B7" s="133" t="s">
        <v>593</v>
      </c>
      <c r="C7" s="132">
        <v>3</v>
      </c>
    </row>
    <row r="8" spans="1:3">
      <c r="A8" s="132">
        <v>4</v>
      </c>
      <c r="B8" s="133" t="s">
        <v>594</v>
      </c>
      <c r="C8" s="132">
        <v>4</v>
      </c>
    </row>
    <row r="9" spans="1:3">
      <c r="A9" s="132">
        <v>5</v>
      </c>
      <c r="B9" s="133" t="s">
        <v>595</v>
      </c>
      <c r="C9" s="132">
        <v>5</v>
      </c>
    </row>
    <row r="10" spans="1:3">
      <c r="A10" s="132">
        <v>6</v>
      </c>
      <c r="B10" s="133" t="s">
        <v>596</v>
      </c>
      <c r="C10" s="132">
        <v>6</v>
      </c>
    </row>
    <row r="11" spans="1:3">
      <c r="A11" s="132">
        <v>7</v>
      </c>
      <c r="B11" s="133" t="s">
        <v>597</v>
      </c>
      <c r="C11" s="132">
        <v>7</v>
      </c>
    </row>
    <row r="12" spans="1:3">
      <c r="A12" s="132">
        <v>8</v>
      </c>
      <c r="B12" s="133" t="s">
        <v>598</v>
      </c>
      <c r="C12" s="132">
        <v>8</v>
      </c>
    </row>
    <row r="13" spans="1:3">
      <c r="A13" s="132">
        <v>9</v>
      </c>
      <c r="B13" s="133" t="s">
        <v>599</v>
      </c>
      <c r="C13" s="132">
        <v>9</v>
      </c>
    </row>
    <row r="14" spans="1:3">
      <c r="A14" s="132">
        <v>10</v>
      </c>
      <c r="B14" s="133" t="s">
        <v>600</v>
      </c>
      <c r="C14" s="132">
        <v>10</v>
      </c>
    </row>
    <row r="15" spans="1:3">
      <c r="A15" s="132">
        <v>11</v>
      </c>
      <c r="B15" s="133" t="s">
        <v>601</v>
      </c>
      <c r="C15" s="132">
        <v>11</v>
      </c>
    </row>
    <row r="16" spans="1:3">
      <c r="A16" s="132">
        <v>12</v>
      </c>
      <c r="B16" s="133" t="s">
        <v>602</v>
      </c>
      <c r="C16" s="132">
        <v>12</v>
      </c>
    </row>
    <row r="17" spans="1:3">
      <c r="A17" s="132">
        <v>13</v>
      </c>
      <c r="B17" s="133" t="s">
        <v>603</v>
      </c>
      <c r="C17" s="132">
        <v>13</v>
      </c>
    </row>
    <row r="18" spans="1:3">
      <c r="A18" s="132">
        <v>14</v>
      </c>
      <c r="B18" s="133" t="s">
        <v>604</v>
      </c>
      <c r="C18" s="132">
        <v>14</v>
      </c>
    </row>
    <row r="19" spans="1:3">
      <c r="A19" s="132">
        <v>15</v>
      </c>
      <c r="B19" s="133" t="s">
        <v>605</v>
      </c>
      <c r="C19" s="132">
        <v>15</v>
      </c>
    </row>
    <row r="20" spans="1:3">
      <c r="A20" s="132">
        <v>16</v>
      </c>
      <c r="B20" s="133" t="s">
        <v>606</v>
      </c>
      <c r="C20" s="132">
        <v>16</v>
      </c>
    </row>
    <row r="21" spans="1:3">
      <c r="A21" s="132">
        <v>17</v>
      </c>
      <c r="B21" s="133" t="s">
        <v>607</v>
      </c>
      <c r="C21" s="132">
        <v>17</v>
      </c>
    </row>
    <row r="22" spans="1:3">
      <c r="A22" s="132">
        <v>18</v>
      </c>
      <c r="B22" s="133" t="s">
        <v>608</v>
      </c>
      <c r="C22" s="132">
        <v>18</v>
      </c>
    </row>
    <row r="23" spans="1:3">
      <c r="A23" s="132">
        <v>19</v>
      </c>
      <c r="B23" s="133" t="s">
        <v>609</v>
      </c>
      <c r="C23" s="132">
        <v>19</v>
      </c>
    </row>
    <row r="24" spans="1:3">
      <c r="A24" s="132">
        <v>20</v>
      </c>
      <c r="B24" s="133" t="s">
        <v>610</v>
      </c>
      <c r="C24" s="132">
        <v>20</v>
      </c>
    </row>
    <row r="25" spans="1:3">
      <c r="A25" s="132">
        <v>21</v>
      </c>
      <c r="B25" s="133" t="s">
        <v>611</v>
      </c>
      <c r="C25" s="132">
        <v>21</v>
      </c>
    </row>
    <row r="26" spans="1:3">
      <c r="A26" s="132">
        <v>22</v>
      </c>
      <c r="B26" s="133" t="s">
        <v>612</v>
      </c>
      <c r="C26" s="132">
        <v>22</v>
      </c>
    </row>
    <row r="27" spans="1:3">
      <c r="A27" s="132">
        <v>23</v>
      </c>
      <c r="B27" s="133" t="s">
        <v>613</v>
      </c>
      <c r="C27" s="132">
        <v>23</v>
      </c>
    </row>
    <row r="28" spans="1:3">
      <c r="A28" s="132">
        <v>24</v>
      </c>
      <c r="B28" s="133" t="s">
        <v>614</v>
      </c>
      <c r="C28" s="132">
        <v>24</v>
      </c>
    </row>
    <row r="29" spans="1:3">
      <c r="A29" s="132">
        <v>25</v>
      </c>
      <c r="B29" s="133" t="s">
        <v>4</v>
      </c>
      <c r="C29" s="132">
        <v>25</v>
      </c>
    </row>
    <row r="30" spans="1:3">
      <c r="A30" s="132">
        <v>26</v>
      </c>
      <c r="B30" s="133" t="s">
        <v>615</v>
      </c>
      <c r="C30" s="132">
        <v>26</v>
      </c>
    </row>
    <row r="31" spans="1:3">
      <c r="A31" s="132">
        <v>27</v>
      </c>
      <c r="B31" s="133" t="s">
        <v>616</v>
      </c>
      <c r="C31" s="132">
        <v>27</v>
      </c>
    </row>
    <row r="32" spans="1:3">
      <c r="A32" s="132">
        <v>28</v>
      </c>
      <c r="B32" s="133" t="s">
        <v>617</v>
      </c>
      <c r="C32" s="132">
        <v>28</v>
      </c>
    </row>
    <row r="33" spans="1:3">
      <c r="A33" s="132">
        <v>29</v>
      </c>
      <c r="B33" s="133" t="s">
        <v>618</v>
      </c>
      <c r="C33" s="132">
        <v>29</v>
      </c>
    </row>
    <row r="34" spans="1:3">
      <c r="A34" s="132">
        <v>30</v>
      </c>
      <c r="B34" s="133" t="s">
        <v>619</v>
      </c>
      <c r="C34" s="132">
        <v>30</v>
      </c>
    </row>
    <row r="35" spans="1:3">
      <c r="A35" s="132">
        <v>31</v>
      </c>
      <c r="B35" s="133" t="s">
        <v>620</v>
      </c>
      <c r="C35" s="132">
        <v>31</v>
      </c>
    </row>
    <row r="36" spans="1:3">
      <c r="A36" s="132">
        <v>32</v>
      </c>
      <c r="B36" s="133" t="s">
        <v>621</v>
      </c>
      <c r="C36" s="132">
        <v>32</v>
      </c>
    </row>
    <row r="37" spans="1:3">
      <c r="A37" s="132">
        <v>33</v>
      </c>
      <c r="B37" s="133" t="s">
        <v>622</v>
      </c>
      <c r="C37" s="132">
        <v>33</v>
      </c>
    </row>
    <row r="38" spans="1:3">
      <c r="A38" s="132">
        <v>34</v>
      </c>
      <c r="B38" s="133" t="s">
        <v>623</v>
      </c>
      <c r="C38" s="132">
        <v>34</v>
      </c>
    </row>
    <row r="39" spans="1:3">
      <c r="A39" s="132">
        <v>35</v>
      </c>
      <c r="B39" s="133" t="s">
        <v>624</v>
      </c>
      <c r="C39" s="132">
        <v>35</v>
      </c>
    </row>
    <row r="40" spans="1:3">
      <c r="A40" s="132">
        <v>36</v>
      </c>
      <c r="B40" s="133" t="s">
        <v>625</v>
      </c>
      <c r="C40" s="132">
        <v>36</v>
      </c>
    </row>
    <row r="41" spans="1:3">
      <c r="A41" s="132">
        <v>37</v>
      </c>
      <c r="B41" s="133" t="s">
        <v>626</v>
      </c>
      <c r="C41" s="132">
        <v>37</v>
      </c>
    </row>
    <row r="42" spans="1:3">
      <c r="A42" s="132">
        <v>38</v>
      </c>
      <c r="B42" s="133" t="s">
        <v>627</v>
      </c>
      <c r="C42" s="132">
        <v>38</v>
      </c>
    </row>
    <row r="43" spans="1:3">
      <c r="A43" s="132">
        <v>39</v>
      </c>
      <c r="B43" s="133" t="s">
        <v>628</v>
      </c>
      <c r="C43" s="132">
        <v>39</v>
      </c>
    </row>
    <row r="44" spans="1:3">
      <c r="A44" s="132">
        <v>40</v>
      </c>
      <c r="B44" s="133" t="s">
        <v>629</v>
      </c>
      <c r="C44" s="132">
        <v>40</v>
      </c>
    </row>
    <row r="45" spans="1:3">
      <c r="A45" s="132">
        <v>41</v>
      </c>
      <c r="B45" s="133" t="s">
        <v>630</v>
      </c>
      <c r="C45" s="132">
        <v>41</v>
      </c>
    </row>
    <row r="46" spans="1:3">
      <c r="A46" s="132">
        <v>42</v>
      </c>
      <c r="B46" s="133" t="s">
        <v>631</v>
      </c>
      <c r="C46" s="132">
        <v>42</v>
      </c>
    </row>
    <row r="47" spans="1:3">
      <c r="A47" s="132">
        <v>43</v>
      </c>
      <c r="B47" s="133" t="s">
        <v>632</v>
      </c>
      <c r="C47" s="132">
        <v>43</v>
      </c>
    </row>
    <row r="48" spans="1:3">
      <c r="A48" s="132">
        <v>44</v>
      </c>
      <c r="B48" s="133" t="s">
        <v>633</v>
      </c>
      <c r="C48" s="132">
        <v>44</v>
      </c>
    </row>
    <row r="49" spans="1:3">
      <c r="A49" s="132">
        <v>45</v>
      </c>
      <c r="B49" s="133" t="s">
        <v>634</v>
      </c>
      <c r="C49" s="132">
        <v>45</v>
      </c>
    </row>
    <row r="50" spans="1:3">
      <c r="A50" s="132">
        <v>46</v>
      </c>
      <c r="B50" s="133" t="s">
        <v>635</v>
      </c>
      <c r="C50" s="132">
        <v>46</v>
      </c>
    </row>
    <row r="51" spans="1:3">
      <c r="A51" s="132">
        <v>47</v>
      </c>
      <c r="B51" s="133" t="s">
        <v>636</v>
      </c>
      <c r="C51" s="132">
        <v>47</v>
      </c>
    </row>
    <row r="52" spans="1:3">
      <c r="A52" s="132">
        <v>48</v>
      </c>
      <c r="B52" s="133" t="s">
        <v>637</v>
      </c>
      <c r="C52" s="132">
        <v>48</v>
      </c>
    </row>
    <row r="53" spans="1:3">
      <c r="A53" s="132">
        <v>49</v>
      </c>
      <c r="B53" s="133" t="s">
        <v>638</v>
      </c>
      <c r="C53" s="132">
        <v>49</v>
      </c>
    </row>
    <row r="54" spans="1:3">
      <c r="A54" s="132">
        <v>50</v>
      </c>
      <c r="B54" s="133" t="s">
        <v>639</v>
      </c>
      <c r="C54" s="132">
        <v>50</v>
      </c>
    </row>
    <row r="55" spans="1:3">
      <c r="A55" s="132">
        <v>51</v>
      </c>
      <c r="B55" s="133" t="s">
        <v>640</v>
      </c>
      <c r="C55" s="132">
        <v>51</v>
      </c>
    </row>
    <row r="56" spans="1:3">
      <c r="A56" s="132">
        <v>52</v>
      </c>
      <c r="B56" s="133" t="s">
        <v>641</v>
      </c>
      <c r="C56" s="132">
        <v>52</v>
      </c>
    </row>
    <row r="57" spans="1:3">
      <c r="A57" s="132">
        <v>53</v>
      </c>
      <c r="B57" s="133" t="s">
        <v>642</v>
      </c>
      <c r="C57" s="132">
        <v>53</v>
      </c>
    </row>
    <row r="58" spans="1:3">
      <c r="A58" s="132">
        <v>54</v>
      </c>
      <c r="B58" s="133" t="s">
        <v>643</v>
      </c>
      <c r="C58" s="132">
        <v>54</v>
      </c>
    </row>
    <row r="59" spans="1:3">
      <c r="A59" s="132">
        <v>55</v>
      </c>
      <c r="B59" s="133" t="s">
        <v>644</v>
      </c>
      <c r="C59" s="132">
        <v>55</v>
      </c>
    </row>
  </sheetData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ВВОД</vt:lpstr>
      <vt:lpstr>справочник_поселений</vt:lpstr>
      <vt:lpstr>МО</vt:lpstr>
      <vt:lpstr>ВВОД!Область_печати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2025-06-19T12:49:00Z</cp:lastPrinted>
  <dcterms:modified xsi:type="dcterms:W3CDTF">2025-06-24T12:22:59Z</dcterms:modified>
</cp:coreProperties>
</file>